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lgaš\Desktop\ACER\Oceňovanie stavebných prác\Rozpočty WORD\Mesto Vranov - MK 2017\"/>
    </mc:Choice>
  </mc:AlternateContent>
  <bookViews>
    <workbookView xWindow="0" yWindow="0" windowWidth="17970" windowHeight="7755"/>
  </bookViews>
  <sheets>
    <sheet name="Rekapitulácia" sheetId="1" r:id="rId1"/>
    <sheet name="Krycí list stavby" sheetId="2" r:id="rId2"/>
    <sheet name="Kryci_list 11652" sheetId="3" r:id="rId3"/>
    <sheet name="Rekap 11652" sheetId="4" r:id="rId4"/>
    <sheet name="SO 11652" sheetId="5" r:id="rId5"/>
    <sheet name="Kryci_list 11812" sheetId="6" r:id="rId6"/>
    <sheet name="Rekap 11812" sheetId="7" r:id="rId7"/>
    <sheet name="SO 11812" sheetId="8" r:id="rId8"/>
    <sheet name="Kryci_list 11841" sheetId="9" r:id="rId9"/>
    <sheet name="Rekap 11841" sheetId="10" r:id="rId10"/>
    <sheet name="SO 11841" sheetId="11" r:id="rId11"/>
    <sheet name="Kryci_list 11843" sheetId="12" r:id="rId12"/>
    <sheet name="Rekap 11843" sheetId="13" r:id="rId13"/>
    <sheet name="SO 11843" sheetId="14" r:id="rId14"/>
    <sheet name="Kryci_list 11845" sheetId="15" r:id="rId15"/>
    <sheet name="Rekap 11845" sheetId="16" r:id="rId16"/>
    <sheet name="SO 11845" sheetId="17" r:id="rId17"/>
    <sheet name="Kryci_list 11847" sheetId="18" r:id="rId18"/>
    <sheet name="Rekap 11847" sheetId="19" r:id="rId19"/>
    <sheet name="SO 11847" sheetId="20" r:id="rId20"/>
    <sheet name="Kryci_list 11849" sheetId="21" r:id="rId21"/>
    <sheet name="Rekap 11849" sheetId="22" r:id="rId22"/>
    <sheet name="SO 11849" sheetId="23" r:id="rId23"/>
    <sheet name="Kryci_list 11851" sheetId="24" r:id="rId24"/>
    <sheet name="Rekap 11851" sheetId="25" r:id="rId25"/>
    <sheet name="SO 11851" sheetId="26" r:id="rId26"/>
    <sheet name="Kryci_list 11853" sheetId="27" r:id="rId27"/>
    <sheet name="Rekap 11853" sheetId="28" r:id="rId28"/>
    <sheet name="SO 11853" sheetId="29" r:id="rId29"/>
    <sheet name="Kryci_list 11855" sheetId="30" r:id="rId30"/>
    <sheet name="Rekap 11855" sheetId="31" r:id="rId31"/>
    <sheet name="SO 11855" sheetId="32" r:id="rId32"/>
    <sheet name="Kryci_list 11857" sheetId="33" r:id="rId33"/>
    <sheet name="Rekap 11857" sheetId="34" r:id="rId34"/>
    <sheet name="SO 11857" sheetId="35" r:id="rId35"/>
    <sheet name="Kryci_list 11859" sheetId="36" r:id="rId36"/>
    <sheet name="Rekap 11859" sheetId="37" r:id="rId37"/>
    <sheet name="SO 11859" sheetId="38" r:id="rId38"/>
    <sheet name="Kryci_list 11892" sheetId="39" r:id="rId39"/>
    <sheet name="Rekap 11892" sheetId="40" r:id="rId40"/>
    <sheet name="SO 11892" sheetId="41" r:id="rId41"/>
  </sheets>
  <definedNames>
    <definedName name="_xlnm.Print_Titles" localSheetId="3">'Rekap 11652'!$9:$9</definedName>
    <definedName name="_xlnm.Print_Titles" localSheetId="6">'Rekap 11812'!$9:$9</definedName>
    <definedName name="_xlnm.Print_Titles" localSheetId="9">'Rekap 11841'!$9:$9</definedName>
    <definedName name="_xlnm.Print_Titles" localSheetId="12">'Rekap 11843'!$9:$9</definedName>
    <definedName name="_xlnm.Print_Titles" localSheetId="15">'Rekap 11845'!$9:$9</definedName>
    <definedName name="_xlnm.Print_Titles" localSheetId="18">'Rekap 11847'!$9:$9</definedName>
    <definedName name="_xlnm.Print_Titles" localSheetId="21">'Rekap 11849'!$9:$9</definedName>
    <definedName name="_xlnm.Print_Titles" localSheetId="24">'Rekap 11851'!$9:$9</definedName>
    <definedName name="_xlnm.Print_Titles" localSheetId="27">'Rekap 11853'!$9:$9</definedName>
    <definedName name="_xlnm.Print_Titles" localSheetId="30">'Rekap 11855'!$9:$9</definedName>
    <definedName name="_xlnm.Print_Titles" localSheetId="33">'Rekap 11857'!$9:$9</definedName>
    <definedName name="_xlnm.Print_Titles" localSheetId="36">'Rekap 11859'!$9:$9</definedName>
    <definedName name="_xlnm.Print_Titles" localSheetId="39">'Rekap 11892'!$9:$9</definedName>
    <definedName name="_xlnm.Print_Titles" localSheetId="4">'SO 11652'!$8:$8</definedName>
    <definedName name="_xlnm.Print_Titles" localSheetId="7">'SO 11812'!$8:$8</definedName>
    <definedName name="_xlnm.Print_Titles" localSheetId="10">'SO 11841'!$8:$8</definedName>
    <definedName name="_xlnm.Print_Titles" localSheetId="13">'SO 11843'!$8:$8</definedName>
    <definedName name="_xlnm.Print_Titles" localSheetId="16">'SO 11845'!$8:$8</definedName>
    <definedName name="_xlnm.Print_Titles" localSheetId="19">'SO 11847'!$8:$8</definedName>
    <definedName name="_xlnm.Print_Titles" localSheetId="22">'SO 11849'!$8:$8</definedName>
    <definedName name="_xlnm.Print_Titles" localSheetId="25">'SO 11851'!$8:$8</definedName>
    <definedName name="_xlnm.Print_Titles" localSheetId="28">'SO 11853'!$8:$8</definedName>
    <definedName name="_xlnm.Print_Titles" localSheetId="31">'SO 11855'!$8:$8</definedName>
    <definedName name="_xlnm.Print_Titles" localSheetId="34">'SO 11857'!$8:$8</definedName>
    <definedName name="_xlnm.Print_Titles" localSheetId="37">'SO 11859'!$8:$8</definedName>
    <definedName name="_xlnm.Print_Titles" localSheetId="40">'SO 11892'!$8:$8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  <c r="E18" i="2"/>
  <c r="D18" i="2"/>
  <c r="F17" i="2"/>
  <c r="E17" i="2"/>
  <c r="D17" i="2"/>
  <c r="J16" i="2"/>
  <c r="J18" i="2"/>
  <c r="J17" i="2"/>
  <c r="J17" i="39"/>
  <c r="K19" i="1"/>
  <c r="I30" i="39"/>
  <c r="J30" i="39" s="1"/>
  <c r="Z46" i="41"/>
  <c r="E15" i="40"/>
  <c r="S43" i="41"/>
  <c r="F15" i="40" s="1"/>
  <c r="P43" i="41"/>
  <c r="M43" i="41"/>
  <c r="C15" i="40" s="1"/>
  <c r="K42" i="41"/>
  <c r="J42" i="41"/>
  <c r="L42" i="41"/>
  <c r="L43" i="41" s="1"/>
  <c r="B15" i="40" s="1"/>
  <c r="D15" i="40"/>
  <c r="S39" i="41"/>
  <c r="F14" i="40" s="1"/>
  <c r="K38" i="41"/>
  <c r="J38" i="41"/>
  <c r="L38" i="41"/>
  <c r="K37" i="41"/>
  <c r="J37" i="41"/>
  <c r="P37" i="41"/>
  <c r="L37" i="41"/>
  <c r="K36" i="41"/>
  <c r="J36" i="41"/>
  <c r="M36" i="41"/>
  <c r="M39" i="41" s="1"/>
  <c r="C14" i="40" s="1"/>
  <c r="K35" i="41"/>
  <c r="J35" i="41"/>
  <c r="P35" i="41"/>
  <c r="P39" i="41" s="1"/>
  <c r="E14" i="40" s="1"/>
  <c r="L35" i="41"/>
  <c r="K34" i="41"/>
  <c r="J34" i="41"/>
  <c r="L34" i="41"/>
  <c r="K33" i="41"/>
  <c r="J33" i="41"/>
  <c r="L33" i="41"/>
  <c r="K32" i="41"/>
  <c r="J32" i="41"/>
  <c r="L32" i="41"/>
  <c r="K31" i="41"/>
  <c r="J31" i="41"/>
  <c r="L31" i="41"/>
  <c r="K30" i="41"/>
  <c r="J30" i="41"/>
  <c r="L30" i="41"/>
  <c r="D14" i="40"/>
  <c r="F13" i="40"/>
  <c r="S27" i="41"/>
  <c r="P27" i="41"/>
  <c r="E13" i="40" s="1"/>
  <c r="M27" i="41"/>
  <c r="C13" i="40" s="1"/>
  <c r="D13" i="40"/>
  <c r="K26" i="41"/>
  <c r="J26" i="41"/>
  <c r="P26" i="41"/>
  <c r="L26" i="41"/>
  <c r="L27" i="41" s="1"/>
  <c r="B13" i="40" s="1"/>
  <c r="F12" i="40"/>
  <c r="S23" i="41"/>
  <c r="M23" i="41"/>
  <c r="C12" i="40" s="1"/>
  <c r="K22" i="41"/>
  <c r="J22" i="41"/>
  <c r="P22" i="41"/>
  <c r="L22" i="41"/>
  <c r="K21" i="41"/>
  <c r="J21" i="41"/>
  <c r="P21" i="41"/>
  <c r="P23" i="41" s="1"/>
  <c r="E12" i="40" s="1"/>
  <c r="L21" i="41"/>
  <c r="L23" i="41" s="1"/>
  <c r="B12" i="40" s="1"/>
  <c r="D12" i="40"/>
  <c r="E11" i="40"/>
  <c r="P18" i="41"/>
  <c r="M18" i="41"/>
  <c r="M45" i="41" s="1"/>
  <c r="C16" i="40" s="1"/>
  <c r="K17" i="41"/>
  <c r="J17" i="41"/>
  <c r="L17" i="41"/>
  <c r="K16" i="41"/>
  <c r="J16" i="41"/>
  <c r="L16" i="41"/>
  <c r="K15" i="41"/>
  <c r="J15" i="41"/>
  <c r="L15" i="41"/>
  <c r="K14" i="41"/>
  <c r="J14" i="41"/>
  <c r="L14" i="41"/>
  <c r="K13" i="41"/>
  <c r="J13" i="41"/>
  <c r="L13" i="41"/>
  <c r="K12" i="41"/>
  <c r="J12" i="41"/>
  <c r="L12" i="41"/>
  <c r="K11" i="41"/>
  <c r="K46" i="41" s="1"/>
  <c r="J11" i="41"/>
  <c r="S11" i="41"/>
  <c r="L11" i="41"/>
  <c r="J20" i="39"/>
  <c r="J17" i="36"/>
  <c r="K18" i="1"/>
  <c r="J30" i="36"/>
  <c r="I30" i="36"/>
  <c r="Z46" i="38"/>
  <c r="E15" i="37"/>
  <c r="S43" i="38"/>
  <c r="F15" i="37" s="1"/>
  <c r="P43" i="38"/>
  <c r="M43" i="38"/>
  <c r="C15" i="37" s="1"/>
  <c r="K42" i="38"/>
  <c r="J42" i="38"/>
  <c r="L42" i="38"/>
  <c r="L43" i="38" s="1"/>
  <c r="B15" i="37" s="1"/>
  <c r="D15" i="37"/>
  <c r="S39" i="38"/>
  <c r="F14" i="37" s="1"/>
  <c r="K38" i="38"/>
  <c r="J38" i="38"/>
  <c r="L38" i="38"/>
  <c r="K37" i="38"/>
  <c r="J37" i="38"/>
  <c r="P37" i="38"/>
  <c r="L37" i="38"/>
  <c r="K36" i="38"/>
  <c r="J36" i="38"/>
  <c r="P36" i="38"/>
  <c r="M36" i="38"/>
  <c r="K35" i="38"/>
  <c r="J35" i="38"/>
  <c r="P35" i="38"/>
  <c r="P39" i="38" s="1"/>
  <c r="E14" i="37" s="1"/>
  <c r="L35" i="38"/>
  <c r="K34" i="38"/>
  <c r="J34" i="38"/>
  <c r="L34" i="38"/>
  <c r="K33" i="38"/>
  <c r="J33" i="38"/>
  <c r="L33" i="38"/>
  <c r="K32" i="38"/>
  <c r="J32" i="38"/>
  <c r="L32" i="38"/>
  <c r="K31" i="38"/>
  <c r="J31" i="38"/>
  <c r="L31" i="38"/>
  <c r="K30" i="38"/>
  <c r="J30" i="38"/>
  <c r="L30" i="38"/>
  <c r="L39" i="38" s="1"/>
  <c r="B14" i="37" s="1"/>
  <c r="D14" i="37"/>
  <c r="S27" i="38"/>
  <c r="F13" i="37" s="1"/>
  <c r="M27" i="38"/>
  <c r="C13" i="37" s="1"/>
  <c r="K26" i="38"/>
  <c r="J26" i="38"/>
  <c r="P26" i="38"/>
  <c r="P27" i="38" s="1"/>
  <c r="E13" i="37" s="1"/>
  <c r="L26" i="38"/>
  <c r="L27" i="38" s="1"/>
  <c r="B13" i="37" s="1"/>
  <c r="D13" i="37"/>
  <c r="S23" i="38"/>
  <c r="F12" i="37" s="1"/>
  <c r="M23" i="38"/>
  <c r="C12" i="37" s="1"/>
  <c r="K22" i="38"/>
  <c r="J22" i="38"/>
  <c r="P22" i="38"/>
  <c r="L22" i="38"/>
  <c r="K21" i="38"/>
  <c r="J21" i="38"/>
  <c r="P21" i="38"/>
  <c r="P23" i="38" s="1"/>
  <c r="E12" i="37" s="1"/>
  <c r="L21" i="38"/>
  <c r="L23" i="38" s="1"/>
  <c r="B12" i="37" s="1"/>
  <c r="D12" i="37"/>
  <c r="M18" i="38"/>
  <c r="K17" i="38"/>
  <c r="J17" i="38"/>
  <c r="S17" i="38"/>
  <c r="P17" i="38"/>
  <c r="L17" i="38"/>
  <c r="K16" i="38"/>
  <c r="J16" i="38"/>
  <c r="L16" i="38"/>
  <c r="K15" i="38"/>
  <c r="J15" i="38"/>
  <c r="L15" i="38"/>
  <c r="K14" i="38"/>
  <c r="J14" i="38"/>
  <c r="L14" i="38"/>
  <c r="K13" i="38"/>
  <c r="J13" i="38"/>
  <c r="L13" i="38"/>
  <c r="K12" i="38"/>
  <c r="J12" i="38"/>
  <c r="L12" i="38"/>
  <c r="K11" i="38"/>
  <c r="K46" i="38" s="1"/>
  <c r="J11" i="38"/>
  <c r="L11" i="38"/>
  <c r="J20" i="36"/>
  <c r="J17" i="33"/>
  <c r="K17" i="1"/>
  <c r="I30" i="33"/>
  <c r="J30" i="33" s="1"/>
  <c r="Z46" i="35"/>
  <c r="S43" i="35"/>
  <c r="F15" i="34" s="1"/>
  <c r="P43" i="35"/>
  <c r="E15" i="34" s="1"/>
  <c r="M43" i="35"/>
  <c r="C15" i="34" s="1"/>
  <c r="K42" i="35"/>
  <c r="J42" i="35"/>
  <c r="L42" i="35"/>
  <c r="L43" i="35" s="1"/>
  <c r="B15" i="34" s="1"/>
  <c r="D15" i="34"/>
  <c r="S39" i="35"/>
  <c r="F14" i="34" s="1"/>
  <c r="K38" i="35"/>
  <c r="J38" i="35"/>
  <c r="L38" i="35"/>
  <c r="K37" i="35"/>
  <c r="J37" i="35"/>
  <c r="P37" i="35"/>
  <c r="L37" i="35"/>
  <c r="K36" i="35"/>
  <c r="J36" i="35"/>
  <c r="M36" i="35"/>
  <c r="K35" i="35"/>
  <c r="J35" i="35"/>
  <c r="P35" i="35"/>
  <c r="P39" i="35" s="1"/>
  <c r="E14" i="34" s="1"/>
  <c r="L35" i="35"/>
  <c r="K34" i="35"/>
  <c r="J34" i="35"/>
  <c r="L34" i="35"/>
  <c r="K33" i="35"/>
  <c r="J33" i="35"/>
  <c r="L33" i="35"/>
  <c r="K32" i="35"/>
  <c r="J32" i="35"/>
  <c r="L32" i="35"/>
  <c r="K31" i="35"/>
  <c r="J31" i="35"/>
  <c r="L31" i="35"/>
  <c r="K30" i="35"/>
  <c r="J30" i="35"/>
  <c r="L30" i="35"/>
  <c r="D14" i="34"/>
  <c r="S27" i="35"/>
  <c r="F13" i="34" s="1"/>
  <c r="M27" i="35"/>
  <c r="C13" i="34" s="1"/>
  <c r="K26" i="35"/>
  <c r="J26" i="35"/>
  <c r="P26" i="35"/>
  <c r="P27" i="35" s="1"/>
  <c r="E13" i="34" s="1"/>
  <c r="L26" i="35"/>
  <c r="L27" i="35" s="1"/>
  <c r="B13" i="34" s="1"/>
  <c r="D13" i="34"/>
  <c r="S23" i="35"/>
  <c r="F12" i="34" s="1"/>
  <c r="M23" i="35"/>
  <c r="C12" i="34" s="1"/>
  <c r="K22" i="35"/>
  <c r="J22" i="35"/>
  <c r="P22" i="35"/>
  <c r="L22" i="35"/>
  <c r="K21" i="35"/>
  <c r="J21" i="35"/>
  <c r="P21" i="35"/>
  <c r="P23" i="35" s="1"/>
  <c r="E12" i="34" s="1"/>
  <c r="L21" i="35"/>
  <c r="L23" i="35" s="1"/>
  <c r="B12" i="34" s="1"/>
  <c r="D12" i="34"/>
  <c r="P18" i="35"/>
  <c r="M18" i="35"/>
  <c r="K17" i="35"/>
  <c r="J17" i="35"/>
  <c r="L17" i="35"/>
  <c r="K16" i="35"/>
  <c r="J16" i="35"/>
  <c r="L16" i="35"/>
  <c r="K15" i="35"/>
  <c r="J15" i="35"/>
  <c r="L15" i="35"/>
  <c r="K14" i="35"/>
  <c r="J14" i="35"/>
  <c r="L14" i="35"/>
  <c r="K13" i="35"/>
  <c r="J13" i="35"/>
  <c r="L13" i="35"/>
  <c r="K12" i="35"/>
  <c r="J12" i="35"/>
  <c r="L12" i="35"/>
  <c r="K11" i="35"/>
  <c r="K46" i="35" s="1"/>
  <c r="J11" i="35"/>
  <c r="S11" i="35"/>
  <c r="L11" i="35"/>
  <c r="J20" i="33"/>
  <c r="J17" i="30"/>
  <c r="K16" i="1"/>
  <c r="I30" i="30"/>
  <c r="J30" i="30" s="1"/>
  <c r="Z46" i="32"/>
  <c r="S43" i="32"/>
  <c r="F15" i="31" s="1"/>
  <c r="P43" i="32"/>
  <c r="E15" i="31" s="1"/>
  <c r="M43" i="32"/>
  <c r="C15" i="31" s="1"/>
  <c r="K42" i="32"/>
  <c r="J42" i="32"/>
  <c r="L42" i="32"/>
  <c r="L43" i="32" s="1"/>
  <c r="B15" i="31" s="1"/>
  <c r="D15" i="31"/>
  <c r="S39" i="32"/>
  <c r="F14" i="31" s="1"/>
  <c r="K38" i="32"/>
  <c r="J38" i="32"/>
  <c r="L38" i="32"/>
  <c r="K37" i="32"/>
  <c r="J37" i="32"/>
  <c r="P37" i="32"/>
  <c r="L37" i="32"/>
  <c r="K36" i="32"/>
  <c r="J36" i="32"/>
  <c r="M36" i="32"/>
  <c r="K35" i="32"/>
  <c r="J35" i="32"/>
  <c r="P35" i="32"/>
  <c r="P39" i="32" s="1"/>
  <c r="E14" i="31" s="1"/>
  <c r="L35" i="32"/>
  <c r="K34" i="32"/>
  <c r="J34" i="32"/>
  <c r="L34" i="32"/>
  <c r="K33" i="32"/>
  <c r="J33" i="32"/>
  <c r="L33" i="32"/>
  <c r="K32" i="32"/>
  <c r="J32" i="32"/>
  <c r="L32" i="32"/>
  <c r="K31" i="32"/>
  <c r="J31" i="32"/>
  <c r="L31" i="32"/>
  <c r="K30" i="32"/>
  <c r="J30" i="32"/>
  <c r="L30" i="32"/>
  <c r="D14" i="31"/>
  <c r="F13" i="31"/>
  <c r="S27" i="32"/>
  <c r="M27" i="32"/>
  <c r="C13" i="31" s="1"/>
  <c r="K26" i="32"/>
  <c r="J26" i="32"/>
  <c r="P26" i="32"/>
  <c r="P27" i="32" s="1"/>
  <c r="E13" i="31" s="1"/>
  <c r="L26" i="32"/>
  <c r="L27" i="32" s="1"/>
  <c r="B13" i="31" s="1"/>
  <c r="D13" i="31"/>
  <c r="F12" i="31"/>
  <c r="S23" i="32"/>
  <c r="M23" i="32"/>
  <c r="C12" i="31" s="1"/>
  <c r="K22" i="32"/>
  <c r="J22" i="32"/>
  <c r="P22" i="32"/>
  <c r="L22" i="32"/>
  <c r="K21" i="32"/>
  <c r="J21" i="32"/>
  <c r="P21" i="32"/>
  <c r="P23" i="32" s="1"/>
  <c r="E12" i="31" s="1"/>
  <c r="L21" i="32"/>
  <c r="L23" i="32" s="1"/>
  <c r="B12" i="31" s="1"/>
  <c r="D12" i="31"/>
  <c r="P18" i="32"/>
  <c r="M18" i="32"/>
  <c r="K17" i="32"/>
  <c r="J17" i="32"/>
  <c r="L17" i="32"/>
  <c r="K16" i="32"/>
  <c r="J16" i="32"/>
  <c r="L16" i="32"/>
  <c r="K15" i="32"/>
  <c r="J15" i="32"/>
  <c r="L15" i="32"/>
  <c r="K14" i="32"/>
  <c r="J14" i="32"/>
  <c r="L14" i="32"/>
  <c r="K13" i="32"/>
  <c r="J13" i="32"/>
  <c r="L13" i="32"/>
  <c r="K12" i="32"/>
  <c r="J12" i="32"/>
  <c r="L12" i="32"/>
  <c r="K11" i="32"/>
  <c r="K46" i="32" s="1"/>
  <c r="J11" i="32"/>
  <c r="S11" i="32"/>
  <c r="L11" i="32"/>
  <c r="J20" i="30"/>
  <c r="J17" i="27"/>
  <c r="K15" i="1"/>
  <c r="I30" i="27"/>
  <c r="J30" i="27" s="1"/>
  <c r="Z58" i="29"/>
  <c r="S55" i="29"/>
  <c r="F16" i="28" s="1"/>
  <c r="P55" i="29"/>
  <c r="E16" i="28" s="1"/>
  <c r="M55" i="29"/>
  <c r="C16" i="28" s="1"/>
  <c r="K54" i="29"/>
  <c r="J54" i="29"/>
  <c r="L54" i="29"/>
  <c r="L55" i="29" s="1"/>
  <c r="B16" i="28" s="1"/>
  <c r="D16" i="28"/>
  <c r="K50" i="29"/>
  <c r="J50" i="29"/>
  <c r="S50" i="29"/>
  <c r="S51" i="29" s="1"/>
  <c r="F15" i="28" s="1"/>
  <c r="P50" i="29"/>
  <c r="L50" i="29"/>
  <c r="K49" i="29"/>
  <c r="J49" i="29"/>
  <c r="L49" i="29"/>
  <c r="K48" i="29"/>
  <c r="J48" i="29"/>
  <c r="P48" i="29"/>
  <c r="L48" i="29"/>
  <c r="K47" i="29"/>
  <c r="J47" i="29"/>
  <c r="M47" i="29"/>
  <c r="K46" i="29"/>
  <c r="J46" i="29"/>
  <c r="P46" i="29"/>
  <c r="L46" i="29"/>
  <c r="K45" i="29"/>
  <c r="J45" i="29"/>
  <c r="P45" i="29"/>
  <c r="M45" i="29"/>
  <c r="K44" i="29"/>
  <c r="J44" i="29"/>
  <c r="P44" i="29"/>
  <c r="P51" i="29" s="1"/>
  <c r="E15" i="28" s="1"/>
  <c r="L44" i="29"/>
  <c r="K43" i="29"/>
  <c r="J43" i="29"/>
  <c r="L43" i="29"/>
  <c r="K42" i="29"/>
  <c r="J42" i="29"/>
  <c r="L42" i="29"/>
  <c r="K41" i="29"/>
  <c r="J41" i="29"/>
  <c r="L41" i="29"/>
  <c r="K40" i="29"/>
  <c r="J40" i="29"/>
  <c r="L40" i="29"/>
  <c r="K39" i="29"/>
  <c r="J39" i="29"/>
  <c r="L39" i="29"/>
  <c r="D15" i="28"/>
  <c r="S36" i="29"/>
  <c r="F14" i="28" s="1"/>
  <c r="M36" i="29"/>
  <c r="C14" i="28" s="1"/>
  <c r="K35" i="29"/>
  <c r="J35" i="29"/>
  <c r="P35" i="29"/>
  <c r="L35" i="29"/>
  <c r="K34" i="29"/>
  <c r="J34" i="29"/>
  <c r="L34" i="29"/>
  <c r="K33" i="29"/>
  <c r="J33" i="29"/>
  <c r="P33" i="29"/>
  <c r="P36" i="29" s="1"/>
  <c r="E14" i="28" s="1"/>
  <c r="L33" i="29"/>
  <c r="D14" i="28"/>
  <c r="S30" i="29"/>
  <c r="F13" i="28" s="1"/>
  <c r="M30" i="29"/>
  <c r="C13" i="28" s="1"/>
  <c r="K29" i="29"/>
  <c r="J29" i="29"/>
  <c r="P29" i="29"/>
  <c r="L29" i="29"/>
  <c r="K28" i="29"/>
  <c r="J28" i="29"/>
  <c r="P28" i="29"/>
  <c r="P30" i="29" s="1"/>
  <c r="E13" i="28" s="1"/>
  <c r="L28" i="29"/>
  <c r="L30" i="29" s="1"/>
  <c r="B13" i="28" s="1"/>
  <c r="D13" i="28"/>
  <c r="S25" i="29"/>
  <c r="F12" i="28" s="1"/>
  <c r="M25" i="29"/>
  <c r="C12" i="28" s="1"/>
  <c r="K24" i="29"/>
  <c r="J24" i="29"/>
  <c r="P24" i="29"/>
  <c r="P25" i="29" s="1"/>
  <c r="E12" i="28" s="1"/>
  <c r="L24" i="29"/>
  <c r="L25" i="29" s="1"/>
  <c r="B12" i="28" s="1"/>
  <c r="D12" i="28"/>
  <c r="P21" i="29"/>
  <c r="M21" i="29"/>
  <c r="K20" i="29"/>
  <c r="J20" i="29"/>
  <c r="L20" i="29"/>
  <c r="K19" i="29"/>
  <c r="J19" i="29"/>
  <c r="L19" i="29"/>
  <c r="K18" i="29"/>
  <c r="J18" i="29"/>
  <c r="L18" i="29"/>
  <c r="K17" i="29"/>
  <c r="J17" i="29"/>
  <c r="L17" i="29"/>
  <c r="K16" i="29"/>
  <c r="J16" i="29"/>
  <c r="L16" i="29"/>
  <c r="K15" i="29"/>
  <c r="J15" i="29"/>
  <c r="L15" i="29"/>
  <c r="K14" i="29"/>
  <c r="J14" i="29"/>
  <c r="L14" i="29"/>
  <c r="K13" i="29"/>
  <c r="J13" i="29"/>
  <c r="L13" i="29"/>
  <c r="K12" i="29"/>
  <c r="J12" i="29"/>
  <c r="L12" i="29"/>
  <c r="K11" i="29"/>
  <c r="K58" i="29" s="1"/>
  <c r="J11" i="29"/>
  <c r="S11" i="29"/>
  <c r="L11" i="29"/>
  <c r="J20" i="27"/>
  <c r="J17" i="24"/>
  <c r="K14" i="1"/>
  <c r="I30" i="24"/>
  <c r="J30" i="24" s="1"/>
  <c r="Z56" i="26"/>
  <c r="S53" i="26"/>
  <c r="F15" i="25" s="1"/>
  <c r="P53" i="26"/>
  <c r="E15" i="25" s="1"/>
  <c r="M53" i="26"/>
  <c r="C15" i="25" s="1"/>
  <c r="K52" i="26"/>
  <c r="J52" i="26"/>
  <c r="L52" i="26"/>
  <c r="L53" i="26" s="1"/>
  <c r="B15" i="25" s="1"/>
  <c r="D15" i="25"/>
  <c r="S49" i="26"/>
  <c r="F14" i="25" s="1"/>
  <c r="K48" i="26"/>
  <c r="J48" i="26"/>
  <c r="L48" i="26"/>
  <c r="K47" i="26"/>
  <c r="J47" i="26"/>
  <c r="P47" i="26"/>
  <c r="L47" i="26"/>
  <c r="K46" i="26"/>
  <c r="J46" i="26"/>
  <c r="M46" i="26"/>
  <c r="K45" i="26"/>
  <c r="J45" i="26"/>
  <c r="P45" i="26"/>
  <c r="L45" i="26"/>
  <c r="K44" i="26"/>
  <c r="J44" i="26"/>
  <c r="P44" i="26"/>
  <c r="M44" i="26"/>
  <c r="K43" i="26"/>
  <c r="J43" i="26"/>
  <c r="P43" i="26"/>
  <c r="P49" i="26" s="1"/>
  <c r="E14" i="25" s="1"/>
  <c r="L43" i="26"/>
  <c r="K42" i="26"/>
  <c r="J42" i="26"/>
  <c r="L42" i="26"/>
  <c r="K41" i="26"/>
  <c r="J41" i="26"/>
  <c r="L41" i="26"/>
  <c r="K40" i="26"/>
  <c r="J40" i="26"/>
  <c r="L40" i="26"/>
  <c r="K39" i="26"/>
  <c r="J39" i="26"/>
  <c r="L39" i="26"/>
  <c r="K38" i="26"/>
  <c r="J38" i="26"/>
  <c r="L38" i="26"/>
  <c r="D14" i="25"/>
  <c r="S35" i="26"/>
  <c r="F13" i="25" s="1"/>
  <c r="M35" i="26"/>
  <c r="C13" i="25" s="1"/>
  <c r="K34" i="26"/>
  <c r="J34" i="26"/>
  <c r="P34" i="26"/>
  <c r="P35" i="26" s="1"/>
  <c r="E13" i="25" s="1"/>
  <c r="L34" i="26"/>
  <c r="L35" i="26" s="1"/>
  <c r="B13" i="25" s="1"/>
  <c r="D13" i="25"/>
  <c r="S31" i="26"/>
  <c r="F12" i="25" s="1"/>
  <c r="K30" i="26"/>
  <c r="J30" i="26"/>
  <c r="P30" i="26"/>
  <c r="M30" i="26"/>
  <c r="M31" i="26" s="1"/>
  <c r="C12" i="25" s="1"/>
  <c r="K29" i="26"/>
  <c r="J29" i="26"/>
  <c r="P29" i="26"/>
  <c r="L29" i="26"/>
  <c r="K28" i="26"/>
  <c r="J28" i="26"/>
  <c r="P28" i="26"/>
  <c r="L28" i="26"/>
  <c r="K27" i="26"/>
  <c r="J27" i="26"/>
  <c r="P27" i="26"/>
  <c r="L27" i="26"/>
  <c r="K26" i="26"/>
  <c r="J26" i="26"/>
  <c r="P26" i="26"/>
  <c r="L26" i="26"/>
  <c r="K25" i="26"/>
  <c r="J25" i="26"/>
  <c r="L25" i="26"/>
  <c r="K24" i="26"/>
  <c r="J24" i="26"/>
  <c r="P24" i="26"/>
  <c r="P31" i="26" s="1"/>
  <c r="E12" i="25" s="1"/>
  <c r="L24" i="26"/>
  <c r="D12" i="25"/>
  <c r="P21" i="26"/>
  <c r="M21" i="26"/>
  <c r="K20" i="26"/>
  <c r="J20" i="26"/>
  <c r="S20" i="26"/>
  <c r="L20" i="26"/>
  <c r="K19" i="26"/>
  <c r="J19" i="26"/>
  <c r="S19" i="26"/>
  <c r="L19" i="26"/>
  <c r="K18" i="26"/>
  <c r="J18" i="26"/>
  <c r="L18" i="26"/>
  <c r="K17" i="26"/>
  <c r="J17" i="26"/>
  <c r="L17" i="26"/>
  <c r="K16" i="26"/>
  <c r="J16" i="26"/>
  <c r="L16" i="26"/>
  <c r="K15" i="26"/>
  <c r="J15" i="26"/>
  <c r="L15" i="26"/>
  <c r="K14" i="26"/>
  <c r="J14" i="26"/>
  <c r="L14" i="26"/>
  <c r="K13" i="26"/>
  <c r="J13" i="26"/>
  <c r="L13" i="26"/>
  <c r="K12" i="26"/>
  <c r="J12" i="26"/>
  <c r="L12" i="26"/>
  <c r="K11" i="26"/>
  <c r="K56" i="26" s="1"/>
  <c r="J11" i="26"/>
  <c r="S11" i="26"/>
  <c r="L11" i="26"/>
  <c r="J20" i="24"/>
  <c r="J17" i="21"/>
  <c r="K13" i="1"/>
  <c r="I30" i="21"/>
  <c r="J30" i="21" s="1"/>
  <c r="Z48" i="23"/>
  <c r="E15" i="22"/>
  <c r="S45" i="23"/>
  <c r="F15" i="22" s="1"/>
  <c r="P45" i="23"/>
  <c r="M45" i="23"/>
  <c r="C15" i="22" s="1"/>
  <c r="K44" i="23"/>
  <c r="J44" i="23"/>
  <c r="L44" i="23"/>
  <c r="L45" i="23" s="1"/>
  <c r="B15" i="22" s="1"/>
  <c r="D15" i="22"/>
  <c r="K40" i="23"/>
  <c r="J40" i="23"/>
  <c r="S40" i="23"/>
  <c r="S41" i="23" s="1"/>
  <c r="F14" i="22" s="1"/>
  <c r="P40" i="23"/>
  <c r="L40" i="23"/>
  <c r="K39" i="23"/>
  <c r="J39" i="23"/>
  <c r="L39" i="23"/>
  <c r="K38" i="23"/>
  <c r="J38" i="23"/>
  <c r="P38" i="23"/>
  <c r="L38" i="23"/>
  <c r="K37" i="23"/>
  <c r="J37" i="23"/>
  <c r="P37" i="23"/>
  <c r="M37" i="23"/>
  <c r="K36" i="23"/>
  <c r="J36" i="23"/>
  <c r="P36" i="23"/>
  <c r="P41" i="23" s="1"/>
  <c r="E14" i="22" s="1"/>
  <c r="L36" i="23"/>
  <c r="K35" i="23"/>
  <c r="J35" i="23"/>
  <c r="L35" i="23"/>
  <c r="K34" i="23"/>
  <c r="J34" i="23"/>
  <c r="L34" i="23"/>
  <c r="K33" i="23"/>
  <c r="J33" i="23"/>
  <c r="L33" i="23"/>
  <c r="K32" i="23"/>
  <c r="J32" i="23"/>
  <c r="L32" i="23"/>
  <c r="K31" i="23"/>
  <c r="J31" i="23"/>
  <c r="L31" i="23"/>
  <c r="D14" i="22"/>
  <c r="S28" i="23"/>
  <c r="F13" i="22" s="1"/>
  <c r="M28" i="23"/>
  <c r="C13" i="22" s="1"/>
  <c r="K27" i="23"/>
  <c r="J27" i="23"/>
  <c r="L27" i="23"/>
  <c r="K26" i="23"/>
  <c r="J26" i="23"/>
  <c r="P26" i="23"/>
  <c r="P28" i="23" s="1"/>
  <c r="E13" i="22" s="1"/>
  <c r="L26" i="23"/>
  <c r="D13" i="22"/>
  <c r="S23" i="23"/>
  <c r="F12" i="22" s="1"/>
  <c r="M23" i="23"/>
  <c r="C12" i="22" s="1"/>
  <c r="K22" i="23"/>
  <c r="J22" i="23"/>
  <c r="P22" i="23"/>
  <c r="L22" i="23"/>
  <c r="K21" i="23"/>
  <c r="J21" i="23"/>
  <c r="L21" i="23"/>
  <c r="K20" i="23"/>
  <c r="J20" i="23"/>
  <c r="P20" i="23"/>
  <c r="P23" i="23" s="1"/>
  <c r="E12" i="22" s="1"/>
  <c r="L20" i="23"/>
  <c r="D12" i="22"/>
  <c r="P17" i="23"/>
  <c r="M17" i="23"/>
  <c r="K16" i="23"/>
  <c r="J16" i="23"/>
  <c r="L16" i="23"/>
  <c r="K15" i="23"/>
  <c r="J15" i="23"/>
  <c r="L15" i="23"/>
  <c r="K14" i="23"/>
  <c r="J14" i="23"/>
  <c r="L14" i="23"/>
  <c r="K13" i="23"/>
  <c r="J13" i="23"/>
  <c r="L13" i="23"/>
  <c r="K12" i="23"/>
  <c r="J12" i="23"/>
  <c r="L12" i="23"/>
  <c r="D11" i="22"/>
  <c r="K11" i="23"/>
  <c r="K48" i="23" s="1"/>
  <c r="J11" i="23"/>
  <c r="S11" i="23"/>
  <c r="L11" i="23"/>
  <c r="J20" i="21"/>
  <c r="J17" i="18"/>
  <c r="K12" i="1"/>
  <c r="J30" i="18"/>
  <c r="I30" i="18"/>
  <c r="Z46" i="20"/>
  <c r="E14" i="19"/>
  <c r="S43" i="20"/>
  <c r="F14" i="19" s="1"/>
  <c r="P43" i="20"/>
  <c r="M43" i="20"/>
  <c r="C14" i="19" s="1"/>
  <c r="K42" i="20"/>
  <c r="J42" i="20"/>
  <c r="L42" i="20"/>
  <c r="L43" i="20" s="1"/>
  <c r="B14" i="19" s="1"/>
  <c r="D14" i="19"/>
  <c r="S39" i="20"/>
  <c r="F13" i="19" s="1"/>
  <c r="K38" i="20"/>
  <c r="J38" i="20"/>
  <c r="L38" i="20"/>
  <c r="K37" i="20"/>
  <c r="J37" i="20"/>
  <c r="P37" i="20"/>
  <c r="L37" i="20"/>
  <c r="K36" i="20"/>
  <c r="J36" i="20"/>
  <c r="M36" i="20"/>
  <c r="K35" i="20"/>
  <c r="J35" i="20"/>
  <c r="P35" i="20"/>
  <c r="L35" i="20"/>
  <c r="K34" i="20"/>
  <c r="J34" i="20"/>
  <c r="P34" i="20"/>
  <c r="M34" i="20"/>
  <c r="M39" i="20" s="1"/>
  <c r="C13" i="19" s="1"/>
  <c r="K33" i="20"/>
  <c r="J33" i="20"/>
  <c r="P33" i="20"/>
  <c r="P39" i="20" s="1"/>
  <c r="E13" i="19" s="1"/>
  <c r="L33" i="20"/>
  <c r="K32" i="20"/>
  <c r="J32" i="20"/>
  <c r="L32" i="20"/>
  <c r="K31" i="20"/>
  <c r="J31" i="20"/>
  <c r="L31" i="20"/>
  <c r="K30" i="20"/>
  <c r="J30" i="20"/>
  <c r="L30" i="20"/>
  <c r="K29" i="20"/>
  <c r="J29" i="20"/>
  <c r="L29" i="20"/>
  <c r="K28" i="20"/>
  <c r="J28" i="20"/>
  <c r="L28" i="20"/>
  <c r="L39" i="20" s="1"/>
  <c r="B13" i="19" s="1"/>
  <c r="D13" i="19"/>
  <c r="F12" i="19"/>
  <c r="S25" i="20"/>
  <c r="M25" i="20"/>
  <c r="C12" i="19" s="1"/>
  <c r="K24" i="20"/>
  <c r="J24" i="20"/>
  <c r="P24" i="20"/>
  <c r="L24" i="20"/>
  <c r="K23" i="20"/>
  <c r="J23" i="20"/>
  <c r="L23" i="20"/>
  <c r="K22" i="20"/>
  <c r="J22" i="20"/>
  <c r="P22" i="20"/>
  <c r="P25" i="20" s="1"/>
  <c r="E12" i="19" s="1"/>
  <c r="L22" i="20"/>
  <c r="D12" i="19"/>
  <c r="E11" i="19"/>
  <c r="P19" i="20"/>
  <c r="M19" i="20"/>
  <c r="M45" i="20" s="1"/>
  <c r="C15" i="19" s="1"/>
  <c r="K18" i="20"/>
  <c r="J18" i="20"/>
  <c r="L18" i="20"/>
  <c r="K17" i="20"/>
  <c r="J17" i="20"/>
  <c r="L17" i="20"/>
  <c r="K16" i="20"/>
  <c r="J16" i="20"/>
  <c r="L16" i="20"/>
  <c r="K15" i="20"/>
  <c r="J15" i="20"/>
  <c r="L15" i="20"/>
  <c r="K14" i="20"/>
  <c r="J14" i="20"/>
  <c r="L14" i="20"/>
  <c r="K13" i="20"/>
  <c r="J13" i="20"/>
  <c r="L13" i="20"/>
  <c r="K12" i="20"/>
  <c r="J12" i="20"/>
  <c r="L12" i="20"/>
  <c r="K11" i="20"/>
  <c r="K46" i="20" s="1"/>
  <c r="J11" i="20"/>
  <c r="S11" i="20"/>
  <c r="L11" i="20"/>
  <c r="J20" i="18"/>
  <c r="J17" i="15"/>
  <c r="K11" i="1"/>
  <c r="J30" i="15"/>
  <c r="I30" i="15"/>
  <c r="Z50" i="17"/>
  <c r="E15" i="16"/>
  <c r="S47" i="17"/>
  <c r="F15" i="16" s="1"/>
  <c r="P47" i="17"/>
  <c r="M47" i="17"/>
  <c r="C15" i="16" s="1"/>
  <c r="K46" i="17"/>
  <c r="J46" i="17"/>
  <c r="L46" i="17"/>
  <c r="L47" i="17" s="1"/>
  <c r="B15" i="16" s="1"/>
  <c r="D15" i="16"/>
  <c r="S43" i="17"/>
  <c r="F14" i="16" s="1"/>
  <c r="K42" i="17"/>
  <c r="J42" i="17"/>
  <c r="L42" i="17"/>
  <c r="K41" i="17"/>
  <c r="J41" i="17"/>
  <c r="P41" i="17"/>
  <c r="L41" i="17"/>
  <c r="K40" i="17"/>
  <c r="J40" i="17"/>
  <c r="M40" i="17"/>
  <c r="K39" i="17"/>
  <c r="J39" i="17"/>
  <c r="P39" i="17"/>
  <c r="L39" i="17"/>
  <c r="K38" i="17"/>
  <c r="J38" i="17"/>
  <c r="P38" i="17"/>
  <c r="M38" i="17"/>
  <c r="M43" i="17" s="1"/>
  <c r="C14" i="16" s="1"/>
  <c r="K37" i="17"/>
  <c r="J37" i="17"/>
  <c r="P37" i="17"/>
  <c r="P43" i="17" s="1"/>
  <c r="E14" i="16" s="1"/>
  <c r="L37" i="17"/>
  <c r="K36" i="17"/>
  <c r="J36" i="17"/>
  <c r="L36" i="17"/>
  <c r="K35" i="17"/>
  <c r="J35" i="17"/>
  <c r="L35" i="17"/>
  <c r="K34" i="17"/>
  <c r="J34" i="17"/>
  <c r="L34" i="17"/>
  <c r="K33" i="17"/>
  <c r="J33" i="17"/>
  <c r="L33" i="17"/>
  <c r="K32" i="17"/>
  <c r="J32" i="17"/>
  <c r="L32" i="17"/>
  <c r="D14" i="16"/>
  <c r="F13" i="16"/>
  <c r="S29" i="17"/>
  <c r="P29" i="17"/>
  <c r="E13" i="16" s="1"/>
  <c r="M29" i="17"/>
  <c r="C13" i="16" s="1"/>
  <c r="D13" i="16"/>
  <c r="K28" i="17"/>
  <c r="J28" i="17"/>
  <c r="P28" i="17"/>
  <c r="L28" i="17"/>
  <c r="L29" i="17" s="1"/>
  <c r="B13" i="16" s="1"/>
  <c r="F12" i="16"/>
  <c r="S25" i="17"/>
  <c r="M25" i="17"/>
  <c r="M49" i="17" s="1"/>
  <c r="C16" i="16" s="1"/>
  <c r="K24" i="17"/>
  <c r="J24" i="17"/>
  <c r="P24" i="17"/>
  <c r="L24" i="17"/>
  <c r="K23" i="17"/>
  <c r="J23" i="17"/>
  <c r="L23" i="17"/>
  <c r="K22" i="17"/>
  <c r="J22" i="17"/>
  <c r="P22" i="17"/>
  <c r="L22" i="17"/>
  <c r="D12" i="16"/>
  <c r="E11" i="16"/>
  <c r="P19" i="17"/>
  <c r="M19" i="17"/>
  <c r="K18" i="17"/>
  <c r="J18" i="17"/>
  <c r="L18" i="17"/>
  <c r="K17" i="17"/>
  <c r="J17" i="17"/>
  <c r="L17" i="17"/>
  <c r="K16" i="17"/>
  <c r="J16" i="17"/>
  <c r="L16" i="17"/>
  <c r="K15" i="17"/>
  <c r="J15" i="17"/>
  <c r="L15" i="17"/>
  <c r="K14" i="17"/>
  <c r="J14" i="17"/>
  <c r="L14" i="17"/>
  <c r="K13" i="17"/>
  <c r="J13" i="17"/>
  <c r="L13" i="17"/>
  <c r="K12" i="17"/>
  <c r="J12" i="17"/>
  <c r="L12" i="17"/>
  <c r="K11" i="17"/>
  <c r="K50" i="17" s="1"/>
  <c r="J11" i="17"/>
  <c r="S11" i="17"/>
  <c r="L11" i="17"/>
  <c r="D11" i="16"/>
  <c r="J20" i="15"/>
  <c r="J17" i="12"/>
  <c r="K10" i="1"/>
  <c r="I30" i="12"/>
  <c r="J30" i="12" s="1"/>
  <c r="Z55" i="14"/>
  <c r="S52" i="14"/>
  <c r="F16" i="13" s="1"/>
  <c r="P52" i="14"/>
  <c r="E16" i="13" s="1"/>
  <c r="M52" i="14"/>
  <c r="C16" i="13" s="1"/>
  <c r="K51" i="14"/>
  <c r="J51" i="14"/>
  <c r="L51" i="14"/>
  <c r="L52" i="14" s="1"/>
  <c r="B16" i="13" s="1"/>
  <c r="D16" i="13"/>
  <c r="S48" i="14"/>
  <c r="F15" i="13" s="1"/>
  <c r="K47" i="14"/>
  <c r="J47" i="14"/>
  <c r="P47" i="14"/>
  <c r="M47" i="14"/>
  <c r="K46" i="14"/>
  <c r="J46" i="14"/>
  <c r="P46" i="14"/>
  <c r="L46" i="14"/>
  <c r="K45" i="14"/>
  <c r="J45" i="14"/>
  <c r="P45" i="14"/>
  <c r="L45" i="14"/>
  <c r="K44" i="14"/>
  <c r="J44" i="14"/>
  <c r="L44" i="14"/>
  <c r="K43" i="14"/>
  <c r="J43" i="14"/>
  <c r="P43" i="14"/>
  <c r="L43" i="14"/>
  <c r="K42" i="14"/>
  <c r="J42" i="14"/>
  <c r="M42" i="14"/>
  <c r="K41" i="14"/>
  <c r="J41" i="14"/>
  <c r="P41" i="14"/>
  <c r="P48" i="14" s="1"/>
  <c r="E15" i="13" s="1"/>
  <c r="L41" i="14"/>
  <c r="L48" i="14" s="1"/>
  <c r="B15" i="13" s="1"/>
  <c r="D15" i="13"/>
  <c r="S38" i="14"/>
  <c r="F14" i="13" s="1"/>
  <c r="M38" i="14"/>
  <c r="C14" i="13" s="1"/>
  <c r="K37" i="14"/>
  <c r="J37" i="14"/>
  <c r="P37" i="14"/>
  <c r="P38" i="14" s="1"/>
  <c r="E14" i="13" s="1"/>
  <c r="L37" i="14"/>
  <c r="L38" i="14" s="1"/>
  <c r="B14" i="13" s="1"/>
  <c r="D14" i="13"/>
  <c r="S34" i="14"/>
  <c r="F13" i="13" s="1"/>
  <c r="K33" i="14"/>
  <c r="J33" i="14"/>
  <c r="P33" i="14"/>
  <c r="M33" i="14"/>
  <c r="K32" i="14"/>
  <c r="J32" i="14"/>
  <c r="P32" i="14"/>
  <c r="L32" i="14"/>
  <c r="K31" i="14"/>
  <c r="J31" i="14"/>
  <c r="P31" i="14"/>
  <c r="L31" i="14"/>
  <c r="K30" i="14"/>
  <c r="J30" i="14"/>
  <c r="P30" i="14"/>
  <c r="L30" i="14"/>
  <c r="K29" i="14"/>
  <c r="J29" i="14"/>
  <c r="P29" i="14"/>
  <c r="L29" i="14"/>
  <c r="K28" i="14"/>
  <c r="J28" i="14"/>
  <c r="P28" i="14"/>
  <c r="P34" i="14" s="1"/>
  <c r="E13" i="13" s="1"/>
  <c r="L28" i="14"/>
  <c r="L34" i="14" s="1"/>
  <c r="B13" i="13" s="1"/>
  <c r="D13" i="13"/>
  <c r="F12" i="13"/>
  <c r="S25" i="14"/>
  <c r="M25" i="14"/>
  <c r="C12" i="13" s="1"/>
  <c r="K24" i="14"/>
  <c r="J24" i="14"/>
  <c r="P24" i="14"/>
  <c r="P25" i="14" s="1"/>
  <c r="E12" i="13" s="1"/>
  <c r="L24" i="14"/>
  <c r="L25" i="14" s="1"/>
  <c r="B12" i="13" s="1"/>
  <c r="D12" i="13"/>
  <c r="F11" i="13"/>
  <c r="S21" i="14"/>
  <c r="S54" i="14" s="1"/>
  <c r="F17" i="13" s="1"/>
  <c r="P21" i="14"/>
  <c r="K20" i="14"/>
  <c r="J20" i="14"/>
  <c r="L20" i="14"/>
  <c r="K19" i="14"/>
  <c r="J19" i="14"/>
  <c r="L19" i="14"/>
  <c r="K18" i="14"/>
  <c r="J18" i="14"/>
  <c r="L18" i="14"/>
  <c r="K17" i="14"/>
  <c r="J17" i="14"/>
  <c r="L17" i="14"/>
  <c r="K16" i="14"/>
  <c r="J16" i="14"/>
  <c r="M16" i="14"/>
  <c r="K15" i="14"/>
  <c r="J15" i="14"/>
  <c r="L15" i="14"/>
  <c r="K14" i="14"/>
  <c r="J14" i="14"/>
  <c r="L14" i="14"/>
  <c r="K13" i="14"/>
  <c r="J13" i="14"/>
  <c r="L13" i="14"/>
  <c r="K12" i="14"/>
  <c r="J12" i="14"/>
  <c r="L12" i="14"/>
  <c r="K11" i="14"/>
  <c r="K55" i="14" s="1"/>
  <c r="J11" i="14"/>
  <c r="L11" i="14"/>
  <c r="J20" i="12"/>
  <c r="J17" i="9"/>
  <c r="K9" i="1"/>
  <c r="J30" i="9"/>
  <c r="I30" i="9"/>
  <c r="Z50" i="11"/>
  <c r="E15" i="10"/>
  <c r="S47" i="11"/>
  <c r="F15" i="10" s="1"/>
  <c r="P47" i="11"/>
  <c r="M47" i="11"/>
  <c r="C15" i="10" s="1"/>
  <c r="K46" i="11"/>
  <c r="J46" i="11"/>
  <c r="L46" i="11"/>
  <c r="L47" i="11" s="1"/>
  <c r="B15" i="10" s="1"/>
  <c r="D15" i="10"/>
  <c r="S43" i="11"/>
  <c r="F14" i="10" s="1"/>
  <c r="K42" i="11"/>
  <c r="J42" i="11"/>
  <c r="P42" i="11"/>
  <c r="L42" i="11"/>
  <c r="K41" i="11"/>
  <c r="J41" i="11"/>
  <c r="L41" i="11"/>
  <c r="K40" i="11"/>
  <c r="J40" i="11"/>
  <c r="P40" i="11"/>
  <c r="L40" i="11"/>
  <c r="K39" i="11"/>
  <c r="J39" i="11"/>
  <c r="M39" i="11"/>
  <c r="K38" i="11"/>
  <c r="J38" i="11"/>
  <c r="P38" i="11"/>
  <c r="L38" i="11"/>
  <c r="K37" i="11"/>
  <c r="J37" i="11"/>
  <c r="P37" i="11"/>
  <c r="P43" i="11" s="1"/>
  <c r="E14" i="10" s="1"/>
  <c r="M37" i="11"/>
  <c r="K36" i="11"/>
  <c r="J36" i="11"/>
  <c r="L36" i="11"/>
  <c r="K35" i="11"/>
  <c r="J35" i="11"/>
  <c r="L35" i="11"/>
  <c r="K34" i="11"/>
  <c r="J34" i="11"/>
  <c r="L34" i="11"/>
  <c r="K33" i="11"/>
  <c r="J33" i="11"/>
  <c r="L33" i="11"/>
  <c r="K32" i="11"/>
  <c r="J32" i="11"/>
  <c r="L32" i="11"/>
  <c r="L43" i="11" s="1"/>
  <c r="B14" i="10" s="1"/>
  <c r="D14" i="10"/>
  <c r="F13" i="10"/>
  <c r="S29" i="11"/>
  <c r="P29" i="11"/>
  <c r="E13" i="10" s="1"/>
  <c r="M29" i="11"/>
  <c r="C13" i="10" s="1"/>
  <c r="D13" i="10"/>
  <c r="K28" i="11"/>
  <c r="J28" i="11"/>
  <c r="P28" i="11"/>
  <c r="L28" i="11"/>
  <c r="L29" i="11" s="1"/>
  <c r="B13" i="10" s="1"/>
  <c r="F12" i="10"/>
  <c r="S25" i="11"/>
  <c r="M25" i="11"/>
  <c r="C12" i="10" s="1"/>
  <c r="K24" i="11"/>
  <c r="J24" i="11"/>
  <c r="P24" i="11"/>
  <c r="L24" i="11"/>
  <c r="K23" i="11"/>
  <c r="J23" i="11"/>
  <c r="L23" i="11"/>
  <c r="K22" i="11"/>
  <c r="J22" i="11"/>
  <c r="P22" i="11"/>
  <c r="P25" i="11" s="1"/>
  <c r="E12" i="10" s="1"/>
  <c r="L22" i="11"/>
  <c r="L25" i="11" s="1"/>
  <c r="B12" i="10" s="1"/>
  <c r="D12" i="10"/>
  <c r="E11" i="10"/>
  <c r="P19" i="11"/>
  <c r="M19" i="11"/>
  <c r="K18" i="11"/>
  <c r="J18" i="11"/>
  <c r="L18" i="11"/>
  <c r="K17" i="11"/>
  <c r="J17" i="11"/>
  <c r="L17" i="11"/>
  <c r="K16" i="11"/>
  <c r="J16" i="11"/>
  <c r="L16" i="11"/>
  <c r="K15" i="11"/>
  <c r="J15" i="11"/>
  <c r="L15" i="11"/>
  <c r="K14" i="11"/>
  <c r="J14" i="11"/>
  <c r="L14" i="11"/>
  <c r="K13" i="11"/>
  <c r="J13" i="11"/>
  <c r="L13" i="11"/>
  <c r="K12" i="11"/>
  <c r="J12" i="11"/>
  <c r="L12" i="11"/>
  <c r="K11" i="11"/>
  <c r="K50" i="11" s="1"/>
  <c r="J11" i="11"/>
  <c r="S11" i="11"/>
  <c r="L11" i="11"/>
  <c r="J20" i="9"/>
  <c r="J17" i="6"/>
  <c r="K8" i="1"/>
  <c r="J30" i="6"/>
  <c r="I30" i="6"/>
  <c r="Z85" i="8"/>
  <c r="S82" i="8"/>
  <c r="F17" i="7" s="1"/>
  <c r="P82" i="8"/>
  <c r="E17" i="7" s="1"/>
  <c r="M82" i="8"/>
  <c r="C17" i="7" s="1"/>
  <c r="K81" i="8"/>
  <c r="J81" i="8"/>
  <c r="L81" i="8"/>
  <c r="L82" i="8" s="1"/>
  <c r="B17" i="7" s="1"/>
  <c r="D17" i="7"/>
  <c r="S78" i="8"/>
  <c r="F16" i="7" s="1"/>
  <c r="M78" i="8"/>
  <c r="C16" i="7" s="1"/>
  <c r="K77" i="8"/>
  <c r="J77" i="8"/>
  <c r="L77" i="8"/>
  <c r="K76" i="8"/>
  <c r="J76" i="8"/>
  <c r="L76" i="8"/>
  <c r="K75" i="8"/>
  <c r="J75" i="8"/>
  <c r="L75" i="8"/>
  <c r="K74" i="8"/>
  <c r="J74" i="8"/>
  <c r="P74" i="8"/>
  <c r="P78" i="8" s="1"/>
  <c r="E16" i="7" s="1"/>
  <c r="L74" i="8"/>
  <c r="D16" i="7"/>
  <c r="S71" i="8"/>
  <c r="F15" i="7" s="1"/>
  <c r="K70" i="8"/>
  <c r="J70" i="8"/>
  <c r="P70" i="8"/>
  <c r="M70" i="8"/>
  <c r="K69" i="8"/>
  <c r="J69" i="8"/>
  <c r="P69" i="8"/>
  <c r="M69" i="8"/>
  <c r="K68" i="8"/>
  <c r="J68" i="8"/>
  <c r="P68" i="8"/>
  <c r="M68" i="8"/>
  <c r="K67" i="8"/>
  <c r="J67" i="8"/>
  <c r="P67" i="8"/>
  <c r="M67" i="8"/>
  <c r="K66" i="8"/>
  <c r="J66" i="8"/>
  <c r="M66" i="8"/>
  <c r="K65" i="8"/>
  <c r="J65" i="8"/>
  <c r="P65" i="8"/>
  <c r="L65" i="8"/>
  <c r="K64" i="8"/>
  <c r="J64" i="8"/>
  <c r="P64" i="8"/>
  <c r="M64" i="8"/>
  <c r="K63" i="8"/>
  <c r="J63" i="8"/>
  <c r="P63" i="8"/>
  <c r="L63" i="8"/>
  <c r="K62" i="8"/>
  <c r="J62" i="8"/>
  <c r="P62" i="8"/>
  <c r="L62" i="8"/>
  <c r="K61" i="8"/>
  <c r="J61" i="8"/>
  <c r="P61" i="8"/>
  <c r="L61" i="8"/>
  <c r="K60" i="8"/>
  <c r="J60" i="8"/>
  <c r="P60" i="8"/>
  <c r="L60" i="8"/>
  <c r="K59" i="8"/>
  <c r="J59" i="8"/>
  <c r="M59" i="8"/>
  <c r="K58" i="8"/>
  <c r="J58" i="8"/>
  <c r="M58" i="8"/>
  <c r="K57" i="8"/>
  <c r="J57" i="8"/>
  <c r="P57" i="8"/>
  <c r="M57" i="8"/>
  <c r="K56" i="8"/>
  <c r="J56" i="8"/>
  <c r="P56" i="8"/>
  <c r="M56" i="8"/>
  <c r="K55" i="8"/>
  <c r="J55" i="8"/>
  <c r="M55" i="8"/>
  <c r="K54" i="8"/>
  <c r="J54" i="8"/>
  <c r="P54" i="8"/>
  <c r="M54" i="8"/>
  <c r="K53" i="8"/>
  <c r="J53" i="8"/>
  <c r="P53" i="8"/>
  <c r="M53" i="8"/>
  <c r="K52" i="8"/>
  <c r="J52" i="8"/>
  <c r="P52" i="8"/>
  <c r="M52" i="8"/>
  <c r="K51" i="8"/>
  <c r="J51" i="8"/>
  <c r="P51" i="8"/>
  <c r="M51" i="8"/>
  <c r="K50" i="8"/>
  <c r="J50" i="8"/>
  <c r="P50" i="8"/>
  <c r="M50" i="8"/>
  <c r="K49" i="8"/>
  <c r="J49" i="8"/>
  <c r="P49" i="8"/>
  <c r="M49" i="8"/>
  <c r="K48" i="8"/>
  <c r="J48" i="8"/>
  <c r="P48" i="8"/>
  <c r="M48" i="8"/>
  <c r="K47" i="8"/>
  <c r="J47" i="8"/>
  <c r="P47" i="8"/>
  <c r="M47" i="8"/>
  <c r="K46" i="8"/>
  <c r="J46" i="8"/>
  <c r="P46" i="8"/>
  <c r="L46" i="8"/>
  <c r="K45" i="8"/>
  <c r="J45" i="8"/>
  <c r="P45" i="8"/>
  <c r="L45" i="8"/>
  <c r="K44" i="8"/>
  <c r="J44" i="8"/>
  <c r="P44" i="8"/>
  <c r="L44" i="8"/>
  <c r="K43" i="8"/>
  <c r="J43" i="8"/>
  <c r="P43" i="8"/>
  <c r="L43" i="8"/>
  <c r="K42" i="8"/>
  <c r="J42" i="8"/>
  <c r="P42" i="8"/>
  <c r="P71" i="8" s="1"/>
  <c r="E15" i="7" s="1"/>
  <c r="M42" i="8"/>
  <c r="K41" i="8"/>
  <c r="J41" i="8"/>
  <c r="L41" i="8"/>
  <c r="L71" i="8" s="1"/>
  <c r="B15" i="7" s="1"/>
  <c r="D15" i="7"/>
  <c r="S38" i="8"/>
  <c r="F14" i="7" s="1"/>
  <c r="M38" i="8"/>
  <c r="C14" i="7" s="1"/>
  <c r="K37" i="8"/>
  <c r="J37" i="8"/>
  <c r="P37" i="8"/>
  <c r="P38" i="8" s="1"/>
  <c r="E14" i="7" s="1"/>
  <c r="L37" i="8"/>
  <c r="L38" i="8" s="1"/>
  <c r="B14" i="7" s="1"/>
  <c r="D14" i="7"/>
  <c r="S34" i="8"/>
  <c r="F13" i="7" s="1"/>
  <c r="M34" i="8"/>
  <c r="C13" i="7" s="1"/>
  <c r="K33" i="8"/>
  <c r="J33" i="8"/>
  <c r="P33" i="8"/>
  <c r="L33" i="8"/>
  <c r="K32" i="8"/>
  <c r="J32" i="8"/>
  <c r="P32" i="8"/>
  <c r="P34" i="8" s="1"/>
  <c r="E13" i="7" s="1"/>
  <c r="L32" i="8"/>
  <c r="L34" i="8" s="1"/>
  <c r="B13" i="7" s="1"/>
  <c r="D13" i="7"/>
  <c r="F12" i="7"/>
  <c r="S29" i="8"/>
  <c r="M29" i="8"/>
  <c r="C12" i="7" s="1"/>
  <c r="K28" i="8"/>
  <c r="J28" i="8"/>
  <c r="P28" i="8"/>
  <c r="L28" i="8"/>
  <c r="K27" i="8"/>
  <c r="J27" i="8"/>
  <c r="P27" i="8"/>
  <c r="L27" i="8"/>
  <c r="K26" i="8"/>
  <c r="J26" i="8"/>
  <c r="P26" i="8"/>
  <c r="P29" i="8" s="1"/>
  <c r="E12" i="7" s="1"/>
  <c r="L26" i="8"/>
  <c r="L29" i="8" s="1"/>
  <c r="B12" i="7" s="1"/>
  <c r="D12" i="7"/>
  <c r="K22" i="8"/>
  <c r="J22" i="8"/>
  <c r="L22" i="8"/>
  <c r="K21" i="8"/>
  <c r="J21" i="8"/>
  <c r="L21" i="8"/>
  <c r="K20" i="8"/>
  <c r="J20" i="8"/>
  <c r="L20" i="8"/>
  <c r="K19" i="8"/>
  <c r="J19" i="8"/>
  <c r="L19" i="8"/>
  <c r="K18" i="8"/>
  <c r="J18" i="8"/>
  <c r="P18" i="8"/>
  <c r="L18" i="8"/>
  <c r="K17" i="8"/>
  <c r="J17" i="8"/>
  <c r="P17" i="8"/>
  <c r="M17" i="8"/>
  <c r="K16" i="8"/>
  <c r="J16" i="8"/>
  <c r="P16" i="8"/>
  <c r="L16" i="8"/>
  <c r="K15" i="8"/>
  <c r="J15" i="8"/>
  <c r="L15" i="8"/>
  <c r="K14" i="8"/>
  <c r="J14" i="8"/>
  <c r="L14" i="8"/>
  <c r="K13" i="8"/>
  <c r="J13" i="8"/>
  <c r="S13" i="8"/>
  <c r="L13" i="8"/>
  <c r="K12" i="8"/>
  <c r="J12" i="8"/>
  <c r="S12" i="8"/>
  <c r="L12" i="8"/>
  <c r="K11" i="8"/>
  <c r="K85" i="8" s="1"/>
  <c r="J11" i="8"/>
  <c r="S11" i="8"/>
  <c r="L11" i="8"/>
  <c r="J20" i="6"/>
  <c r="J17" i="3"/>
  <c r="K7" i="1"/>
  <c r="I30" i="3"/>
  <c r="J30" i="3" s="1"/>
  <c r="Z98" i="5"/>
  <c r="E17" i="4"/>
  <c r="S95" i="5"/>
  <c r="F17" i="4" s="1"/>
  <c r="P95" i="5"/>
  <c r="M95" i="5"/>
  <c r="C17" i="4" s="1"/>
  <c r="K94" i="5"/>
  <c r="J94" i="5"/>
  <c r="L94" i="5"/>
  <c r="L95" i="5" s="1"/>
  <c r="B17" i="4" s="1"/>
  <c r="D17" i="4"/>
  <c r="S91" i="5"/>
  <c r="F16" i="4" s="1"/>
  <c r="K90" i="5"/>
  <c r="J90" i="5"/>
  <c r="L90" i="5"/>
  <c r="K89" i="5"/>
  <c r="J89" i="5"/>
  <c r="L89" i="5"/>
  <c r="K88" i="5"/>
  <c r="J88" i="5"/>
  <c r="L88" i="5"/>
  <c r="K87" i="5"/>
  <c r="J87" i="5"/>
  <c r="L87" i="5"/>
  <c r="K86" i="5"/>
  <c r="J86" i="5"/>
  <c r="P86" i="5"/>
  <c r="L86" i="5"/>
  <c r="K85" i="5"/>
  <c r="J85" i="5"/>
  <c r="P85" i="5"/>
  <c r="L85" i="5"/>
  <c r="K84" i="5"/>
  <c r="J84" i="5"/>
  <c r="M84" i="5"/>
  <c r="K83" i="5"/>
  <c r="J83" i="5"/>
  <c r="M83" i="5"/>
  <c r="K82" i="5"/>
  <c r="J82" i="5"/>
  <c r="P82" i="5"/>
  <c r="L82" i="5"/>
  <c r="K81" i="5"/>
  <c r="J81" i="5"/>
  <c r="P81" i="5"/>
  <c r="L81" i="5"/>
  <c r="K80" i="5"/>
  <c r="J80" i="5"/>
  <c r="L80" i="5"/>
  <c r="K79" i="5"/>
  <c r="J79" i="5"/>
  <c r="P79" i="5"/>
  <c r="L79" i="5"/>
  <c r="K78" i="5"/>
  <c r="J78" i="5"/>
  <c r="P78" i="5"/>
  <c r="L78" i="5"/>
  <c r="K77" i="5"/>
  <c r="J77" i="5"/>
  <c r="P77" i="5"/>
  <c r="L77" i="5"/>
  <c r="K76" i="5"/>
  <c r="J76" i="5"/>
  <c r="P76" i="5"/>
  <c r="L76" i="5"/>
  <c r="K75" i="5"/>
  <c r="J75" i="5"/>
  <c r="P75" i="5"/>
  <c r="L75" i="5"/>
  <c r="K74" i="5"/>
  <c r="J74" i="5"/>
  <c r="L74" i="5"/>
  <c r="K73" i="5"/>
  <c r="J73" i="5"/>
  <c r="M73" i="5"/>
  <c r="K72" i="5"/>
  <c r="J72" i="5"/>
  <c r="P72" i="5"/>
  <c r="M72" i="5"/>
  <c r="K71" i="5"/>
  <c r="J71" i="5"/>
  <c r="P71" i="5"/>
  <c r="M71" i="5"/>
  <c r="K70" i="5"/>
  <c r="J70" i="5"/>
  <c r="P70" i="5"/>
  <c r="M70" i="5"/>
  <c r="K69" i="5"/>
  <c r="J69" i="5"/>
  <c r="P69" i="5"/>
  <c r="M69" i="5"/>
  <c r="K68" i="5"/>
  <c r="J68" i="5"/>
  <c r="P68" i="5"/>
  <c r="P91" i="5" s="1"/>
  <c r="E16" i="4" s="1"/>
  <c r="L68" i="5"/>
  <c r="D16" i="4"/>
  <c r="F15" i="4"/>
  <c r="S65" i="5"/>
  <c r="P65" i="5"/>
  <c r="E15" i="4" s="1"/>
  <c r="M65" i="5"/>
  <c r="C15" i="4" s="1"/>
  <c r="D15" i="4"/>
  <c r="K64" i="5"/>
  <c r="J64" i="5"/>
  <c r="P64" i="5"/>
  <c r="L64" i="5"/>
  <c r="L65" i="5" s="1"/>
  <c r="B15" i="4" s="1"/>
  <c r="F14" i="4"/>
  <c r="S61" i="5"/>
  <c r="P61" i="5"/>
  <c r="E14" i="4" s="1"/>
  <c r="M61" i="5"/>
  <c r="C14" i="4" s="1"/>
  <c r="D14" i="4"/>
  <c r="K60" i="5"/>
  <c r="J60" i="5"/>
  <c r="P60" i="5"/>
  <c r="L60" i="5"/>
  <c r="L61" i="5" s="1"/>
  <c r="B14" i="4" s="1"/>
  <c r="F13" i="4"/>
  <c r="S57" i="5"/>
  <c r="K56" i="5"/>
  <c r="J56" i="5"/>
  <c r="P56" i="5"/>
  <c r="L56" i="5"/>
  <c r="K55" i="5"/>
  <c r="J55" i="5"/>
  <c r="P55" i="5"/>
  <c r="L55" i="5"/>
  <c r="K54" i="5"/>
  <c r="J54" i="5"/>
  <c r="P54" i="5"/>
  <c r="M54" i="5"/>
  <c r="K53" i="5"/>
  <c r="J53" i="5"/>
  <c r="P53" i="5"/>
  <c r="M53" i="5"/>
  <c r="K52" i="5"/>
  <c r="J52" i="5"/>
  <c r="P52" i="5"/>
  <c r="M52" i="5"/>
  <c r="K51" i="5"/>
  <c r="J51" i="5"/>
  <c r="P51" i="5"/>
  <c r="M51" i="5"/>
  <c r="K50" i="5"/>
  <c r="J50" i="5"/>
  <c r="P50" i="5"/>
  <c r="M50" i="5"/>
  <c r="K49" i="5"/>
  <c r="J49" i="5"/>
  <c r="P49" i="5"/>
  <c r="L49" i="5"/>
  <c r="K48" i="5"/>
  <c r="J48" i="5"/>
  <c r="P48" i="5"/>
  <c r="L48" i="5"/>
  <c r="K47" i="5"/>
  <c r="J47" i="5"/>
  <c r="P47" i="5"/>
  <c r="L47" i="5"/>
  <c r="K46" i="5"/>
  <c r="J46" i="5"/>
  <c r="P46" i="5"/>
  <c r="L46" i="5"/>
  <c r="K45" i="5"/>
  <c r="J45" i="5"/>
  <c r="P45" i="5"/>
  <c r="L45" i="5"/>
  <c r="K44" i="5"/>
  <c r="J44" i="5"/>
  <c r="P44" i="5"/>
  <c r="L44" i="5"/>
  <c r="K43" i="5"/>
  <c r="J43" i="5"/>
  <c r="P43" i="5"/>
  <c r="L43" i="5"/>
  <c r="K42" i="5"/>
  <c r="J42" i="5"/>
  <c r="P42" i="5"/>
  <c r="L42" i="5"/>
  <c r="K41" i="5"/>
  <c r="J41" i="5"/>
  <c r="P41" i="5"/>
  <c r="L41" i="5"/>
  <c r="K40" i="5"/>
  <c r="J40" i="5"/>
  <c r="P40" i="5"/>
  <c r="L40" i="5"/>
  <c r="K39" i="5"/>
  <c r="J39" i="5"/>
  <c r="P39" i="5"/>
  <c r="P57" i="5" s="1"/>
  <c r="E13" i="4" s="1"/>
  <c r="L39" i="5"/>
  <c r="L57" i="5" s="1"/>
  <c r="B13" i="4" s="1"/>
  <c r="D13" i="4"/>
  <c r="S36" i="5"/>
  <c r="F12" i="4" s="1"/>
  <c r="K35" i="5"/>
  <c r="J35" i="5"/>
  <c r="P35" i="5"/>
  <c r="M35" i="5"/>
  <c r="M36" i="5" s="1"/>
  <c r="C12" i="4" s="1"/>
  <c r="K34" i="5"/>
  <c r="J34" i="5"/>
  <c r="P34" i="5"/>
  <c r="P36" i="5" s="1"/>
  <c r="E12" i="4" s="1"/>
  <c r="L34" i="5"/>
  <c r="L36" i="5" s="1"/>
  <c r="B12" i="4" s="1"/>
  <c r="D12" i="4"/>
  <c r="P31" i="5"/>
  <c r="K30" i="5"/>
  <c r="J30" i="5"/>
  <c r="M30" i="5"/>
  <c r="M31" i="5" s="1"/>
  <c r="K29" i="5"/>
  <c r="J29" i="5"/>
  <c r="L29" i="5"/>
  <c r="K28" i="5"/>
  <c r="J28" i="5"/>
  <c r="L28" i="5"/>
  <c r="K27" i="5"/>
  <c r="J27" i="5"/>
  <c r="L27" i="5"/>
  <c r="K26" i="5"/>
  <c r="J26" i="5"/>
  <c r="L26" i="5"/>
  <c r="K25" i="5"/>
  <c r="J25" i="5"/>
  <c r="L25" i="5"/>
  <c r="K24" i="5"/>
  <c r="J24" i="5"/>
  <c r="L24" i="5"/>
  <c r="K23" i="5"/>
  <c r="J23" i="5"/>
  <c r="L23" i="5"/>
  <c r="K22" i="5"/>
  <c r="J22" i="5"/>
  <c r="L22" i="5"/>
  <c r="K21" i="5"/>
  <c r="J21" i="5"/>
  <c r="L21" i="5"/>
  <c r="K20" i="5"/>
  <c r="J20" i="5"/>
  <c r="L20" i="5"/>
  <c r="K19" i="5"/>
  <c r="J19" i="5"/>
  <c r="L19" i="5"/>
  <c r="K18" i="5"/>
  <c r="J18" i="5"/>
  <c r="L18" i="5"/>
  <c r="K17" i="5"/>
  <c r="J17" i="5"/>
  <c r="L17" i="5"/>
  <c r="K16" i="5"/>
  <c r="J16" i="5"/>
  <c r="L16" i="5"/>
  <c r="K15" i="5"/>
  <c r="J15" i="5"/>
  <c r="L15" i="5"/>
  <c r="K14" i="5"/>
  <c r="J14" i="5"/>
  <c r="S14" i="5"/>
  <c r="L14" i="5"/>
  <c r="K13" i="5"/>
  <c r="J13" i="5"/>
  <c r="S13" i="5"/>
  <c r="L13" i="5"/>
  <c r="K12" i="5"/>
  <c r="J12" i="5"/>
  <c r="S12" i="5"/>
  <c r="L12" i="5"/>
  <c r="K11" i="5"/>
  <c r="K98" i="5" s="1"/>
  <c r="J11" i="5"/>
  <c r="S11" i="5"/>
  <c r="L11" i="5"/>
  <c r="J20" i="3"/>
  <c r="J20" i="2" l="1"/>
  <c r="L18" i="41"/>
  <c r="B11" i="40" s="1"/>
  <c r="L39" i="41"/>
  <c r="B14" i="40" s="1"/>
  <c r="L39" i="35"/>
  <c r="B14" i="34" s="1"/>
  <c r="L39" i="32"/>
  <c r="B14" i="31" s="1"/>
  <c r="L36" i="29"/>
  <c r="B14" i="28" s="1"/>
  <c r="L51" i="29"/>
  <c r="B15" i="28" s="1"/>
  <c r="L31" i="26"/>
  <c r="B12" i="25" s="1"/>
  <c r="L49" i="26"/>
  <c r="B14" i="25" s="1"/>
  <c r="L23" i="23"/>
  <c r="B12" i="22" s="1"/>
  <c r="L28" i="23"/>
  <c r="B13" i="22" s="1"/>
  <c r="L41" i="23"/>
  <c r="B14" i="22" s="1"/>
  <c r="L19" i="20"/>
  <c r="B11" i="19" s="1"/>
  <c r="L25" i="20"/>
  <c r="B12" i="19" s="1"/>
  <c r="M50" i="17"/>
  <c r="C18" i="16" s="1"/>
  <c r="L25" i="17"/>
  <c r="B12" i="16" s="1"/>
  <c r="L43" i="17"/>
  <c r="B14" i="16" s="1"/>
  <c r="L78" i="8"/>
  <c r="B16" i="7" s="1"/>
  <c r="L91" i="5"/>
  <c r="B16" i="4" s="1"/>
  <c r="M91" i="5"/>
  <c r="C16" i="4" s="1"/>
  <c r="D11" i="40"/>
  <c r="C11" i="40"/>
  <c r="L45" i="41"/>
  <c r="B16" i="40" s="1"/>
  <c r="P45" i="41"/>
  <c r="E16" i="40" s="1"/>
  <c r="M46" i="41"/>
  <c r="C18" i="40" s="1"/>
  <c r="S18" i="41"/>
  <c r="F11" i="40" s="1"/>
  <c r="D16" i="40"/>
  <c r="F16" i="39" s="1"/>
  <c r="F23" i="39" s="1"/>
  <c r="E16" i="39"/>
  <c r="D16" i="39"/>
  <c r="S45" i="38"/>
  <c r="F16" i="37" s="1"/>
  <c r="L18" i="38"/>
  <c r="B11" i="37" s="1"/>
  <c r="S18" i="38"/>
  <c r="F11" i="37" s="1"/>
  <c r="M39" i="38"/>
  <c r="C14" i="37" s="1"/>
  <c r="P45" i="38"/>
  <c r="E16" i="37" s="1"/>
  <c r="D11" i="37"/>
  <c r="P18" i="38"/>
  <c r="E11" i="37" s="1"/>
  <c r="C11" i="37"/>
  <c r="S45" i="35"/>
  <c r="F16" i="34" s="1"/>
  <c r="D11" i="34"/>
  <c r="C11" i="34"/>
  <c r="M39" i="35"/>
  <c r="C14" i="34" s="1"/>
  <c r="P45" i="35"/>
  <c r="E16" i="34" s="1"/>
  <c r="L18" i="35"/>
  <c r="B11" i="34" s="1"/>
  <c r="S18" i="35"/>
  <c r="F11" i="34" s="1"/>
  <c r="E11" i="34"/>
  <c r="P46" i="32"/>
  <c r="E18" i="31" s="1"/>
  <c r="D11" i="31"/>
  <c r="C11" i="31"/>
  <c r="M39" i="32"/>
  <c r="C14" i="31" s="1"/>
  <c r="P45" i="32"/>
  <c r="E16" i="31" s="1"/>
  <c r="L18" i="32"/>
  <c r="B11" i="31" s="1"/>
  <c r="S18" i="32"/>
  <c r="F11" i="31" s="1"/>
  <c r="E11" i="31"/>
  <c r="D16" i="31"/>
  <c r="F16" i="30" s="1"/>
  <c r="J22" i="30" s="1"/>
  <c r="S57" i="29"/>
  <c r="F17" i="28" s="1"/>
  <c r="L21" i="29"/>
  <c r="B11" i="28" s="1"/>
  <c r="S21" i="29"/>
  <c r="F11" i="28" s="1"/>
  <c r="E11" i="28"/>
  <c r="M51" i="29"/>
  <c r="C15" i="28" s="1"/>
  <c r="P57" i="29"/>
  <c r="E17" i="28" s="1"/>
  <c r="S58" i="29"/>
  <c r="F19" i="28" s="1"/>
  <c r="D11" i="28"/>
  <c r="C11" i="28"/>
  <c r="D17" i="28"/>
  <c r="F16" i="27" s="1"/>
  <c r="F23" i="27" s="1"/>
  <c r="M55" i="26"/>
  <c r="C16" i="25" s="1"/>
  <c r="D11" i="25"/>
  <c r="C11" i="25"/>
  <c r="M49" i="26"/>
  <c r="C14" i="25" s="1"/>
  <c r="P55" i="26"/>
  <c r="E16" i="25" s="1"/>
  <c r="L21" i="26"/>
  <c r="B11" i="25" s="1"/>
  <c r="S21" i="26"/>
  <c r="F11" i="25" s="1"/>
  <c r="E11" i="25"/>
  <c r="D16" i="25"/>
  <c r="F16" i="24" s="1"/>
  <c r="F24" i="24" s="1"/>
  <c r="E16" i="24"/>
  <c r="L17" i="23"/>
  <c r="B11" i="22" s="1"/>
  <c r="S17" i="23"/>
  <c r="F11" i="22" s="1"/>
  <c r="E11" i="22"/>
  <c r="M41" i="23"/>
  <c r="C14" i="22" s="1"/>
  <c r="L47" i="23"/>
  <c r="B16" i="22" s="1"/>
  <c r="P47" i="23"/>
  <c r="E16" i="22" s="1"/>
  <c r="C11" i="22"/>
  <c r="D16" i="22"/>
  <c r="F16" i="21" s="1"/>
  <c r="D16" i="21"/>
  <c r="D11" i="19"/>
  <c r="C11" i="19"/>
  <c r="L45" i="20"/>
  <c r="B15" i="19" s="1"/>
  <c r="P45" i="20"/>
  <c r="E15" i="19" s="1"/>
  <c r="M46" i="20"/>
  <c r="C17" i="19" s="1"/>
  <c r="S19" i="20"/>
  <c r="F11" i="19" s="1"/>
  <c r="D15" i="19"/>
  <c r="F16" i="18" s="1"/>
  <c r="E16" i="18"/>
  <c r="D16" i="18"/>
  <c r="S50" i="17"/>
  <c r="F18" i="16" s="1"/>
  <c r="L19" i="17"/>
  <c r="B11" i="16" s="1"/>
  <c r="S19" i="17"/>
  <c r="F11" i="16" s="1"/>
  <c r="P25" i="17"/>
  <c r="E12" i="16" s="1"/>
  <c r="C12" i="16"/>
  <c r="D16" i="16"/>
  <c r="F16" i="15" s="1"/>
  <c r="S49" i="17"/>
  <c r="F16" i="16" s="1"/>
  <c r="D18" i="16"/>
  <c r="C11" i="16"/>
  <c r="E16" i="15"/>
  <c r="P55" i="14"/>
  <c r="E19" i="13" s="1"/>
  <c r="L21" i="14"/>
  <c r="B11" i="13" s="1"/>
  <c r="E11" i="13"/>
  <c r="M34" i="14"/>
  <c r="C13" i="13" s="1"/>
  <c r="M48" i="14"/>
  <c r="C15" i="13" s="1"/>
  <c r="L54" i="14"/>
  <c r="B17" i="13" s="1"/>
  <c r="D16" i="12" s="1"/>
  <c r="P54" i="14"/>
  <c r="E17" i="13" s="1"/>
  <c r="S55" i="14"/>
  <c r="F19" i="13" s="1"/>
  <c r="D11" i="13"/>
  <c r="M21" i="14"/>
  <c r="C11" i="13" s="1"/>
  <c r="D17" i="13"/>
  <c r="F16" i="12" s="1"/>
  <c r="J24" i="12" s="1"/>
  <c r="J23" i="12"/>
  <c r="F24" i="12"/>
  <c r="F20" i="12"/>
  <c r="S49" i="11"/>
  <c r="F16" i="10" s="1"/>
  <c r="D11" i="10"/>
  <c r="C11" i="10"/>
  <c r="M43" i="11"/>
  <c r="C14" i="10" s="1"/>
  <c r="P49" i="11"/>
  <c r="E16" i="10" s="1"/>
  <c r="L19" i="11"/>
  <c r="B11" i="10" s="1"/>
  <c r="S19" i="11"/>
  <c r="F11" i="10" s="1"/>
  <c r="D16" i="10"/>
  <c r="F16" i="9" s="1"/>
  <c r="L23" i="8"/>
  <c r="B11" i="7" s="1"/>
  <c r="S23" i="8"/>
  <c r="F11" i="7" s="1"/>
  <c r="M71" i="8"/>
  <c r="C15" i="7" s="1"/>
  <c r="D11" i="7"/>
  <c r="M23" i="8"/>
  <c r="C11" i="7" s="1"/>
  <c r="P23" i="8"/>
  <c r="E11" i="7" s="1"/>
  <c r="D18" i="7"/>
  <c r="F16" i="6" s="1"/>
  <c r="P97" i="5"/>
  <c r="E18" i="4" s="1"/>
  <c r="D11" i="4"/>
  <c r="C11" i="4"/>
  <c r="M57" i="5"/>
  <c r="C13" i="4" s="1"/>
  <c r="P98" i="5"/>
  <c r="E20" i="4" s="1"/>
  <c r="L31" i="5"/>
  <c r="B11" i="4" s="1"/>
  <c r="S31" i="5"/>
  <c r="F11" i="4" s="1"/>
  <c r="E11" i="4"/>
  <c r="L45" i="32" l="1"/>
  <c r="B16" i="31" s="1"/>
  <c r="D16" i="30" s="1"/>
  <c r="M57" i="29"/>
  <c r="C17" i="28" s="1"/>
  <c r="E16" i="27" s="1"/>
  <c r="L57" i="29"/>
  <c r="B17" i="28" s="1"/>
  <c r="D16" i="27" s="1"/>
  <c r="L55" i="26"/>
  <c r="B16" i="25" s="1"/>
  <c r="D16" i="24" s="1"/>
  <c r="M47" i="23"/>
  <c r="C16" i="22" s="1"/>
  <c r="E16" i="21" s="1"/>
  <c r="J22" i="12"/>
  <c r="F22" i="12"/>
  <c r="F23" i="12"/>
  <c r="L84" i="8"/>
  <c r="B18" i="7" s="1"/>
  <c r="D16" i="6" s="1"/>
  <c r="S45" i="41"/>
  <c r="F16" i="40" s="1"/>
  <c r="P46" i="41"/>
  <c r="E18" i="40" s="1"/>
  <c r="S46" i="41"/>
  <c r="F18" i="40" s="1"/>
  <c r="D18" i="40"/>
  <c r="L46" i="41"/>
  <c r="B18" i="40" s="1"/>
  <c r="J22" i="39"/>
  <c r="J24" i="39"/>
  <c r="F24" i="39"/>
  <c r="J23" i="39"/>
  <c r="F22" i="39"/>
  <c r="F20" i="39"/>
  <c r="P46" i="38"/>
  <c r="E18" i="37" s="1"/>
  <c r="D16" i="37"/>
  <c r="F16" i="36" s="1"/>
  <c r="S46" i="38"/>
  <c r="F18" i="37" s="1"/>
  <c r="L45" i="38"/>
  <c r="B16" i="37" s="1"/>
  <c r="D16" i="36" s="1"/>
  <c r="M45" i="38"/>
  <c r="L46" i="38"/>
  <c r="B18" i="37" s="1"/>
  <c r="M45" i="35"/>
  <c r="D16" i="34"/>
  <c r="F16" i="33" s="1"/>
  <c r="J22" i="33" s="1"/>
  <c r="S46" i="35"/>
  <c r="F18" i="34" s="1"/>
  <c r="L45" i="35"/>
  <c r="B16" i="34" s="1"/>
  <c r="D16" i="33" s="1"/>
  <c r="P46" i="35"/>
  <c r="E18" i="34" s="1"/>
  <c r="L46" i="35"/>
  <c r="B18" i="34" s="1"/>
  <c r="D18" i="34"/>
  <c r="F24" i="33"/>
  <c r="F23" i="33"/>
  <c r="L46" i="32"/>
  <c r="B18" i="31" s="1"/>
  <c r="S45" i="32"/>
  <c r="F16" i="31" s="1"/>
  <c r="M45" i="32"/>
  <c r="D18" i="31"/>
  <c r="J24" i="30"/>
  <c r="F24" i="30"/>
  <c r="F22" i="30"/>
  <c r="F20" i="30"/>
  <c r="J23" i="30"/>
  <c r="F23" i="30"/>
  <c r="M58" i="29"/>
  <c r="C19" i="28" s="1"/>
  <c r="P58" i="29"/>
  <c r="E19" i="28" s="1"/>
  <c r="D19" i="28"/>
  <c r="J22" i="27"/>
  <c r="J24" i="27"/>
  <c r="J23" i="27"/>
  <c r="F22" i="27"/>
  <c r="F20" i="27"/>
  <c r="F24" i="27"/>
  <c r="S55" i="26"/>
  <c r="F16" i="25" s="1"/>
  <c r="M56" i="26"/>
  <c r="C18" i="25" s="1"/>
  <c r="P56" i="26"/>
  <c r="E18" i="25" s="1"/>
  <c r="L56" i="26"/>
  <c r="B18" i="25" s="1"/>
  <c r="D18" i="25"/>
  <c r="J22" i="24"/>
  <c r="F23" i="24"/>
  <c r="J24" i="24"/>
  <c r="F22" i="24"/>
  <c r="F20" i="24"/>
  <c r="J23" i="24"/>
  <c r="D18" i="22"/>
  <c r="M48" i="23"/>
  <c r="C18" i="22" s="1"/>
  <c r="S47" i="23"/>
  <c r="P48" i="23"/>
  <c r="E18" i="22" s="1"/>
  <c r="L48" i="23"/>
  <c r="B18" i="22" s="1"/>
  <c r="J24" i="21"/>
  <c r="J22" i="21"/>
  <c r="F23" i="21"/>
  <c r="J23" i="21"/>
  <c r="F24" i="21"/>
  <c r="F22" i="21"/>
  <c r="F20" i="21"/>
  <c r="P46" i="20"/>
  <c r="E17" i="19" s="1"/>
  <c r="S45" i="20"/>
  <c r="F15" i="19" s="1"/>
  <c r="L46" i="20"/>
  <c r="B17" i="19" s="1"/>
  <c r="D17" i="19"/>
  <c r="J24" i="18"/>
  <c r="J22" i="18"/>
  <c r="F23" i="18"/>
  <c r="J23" i="18"/>
  <c r="F24" i="18"/>
  <c r="F22" i="18"/>
  <c r="F20" i="18"/>
  <c r="F20" i="15"/>
  <c r="J22" i="15"/>
  <c r="F24" i="15"/>
  <c r="P49" i="17"/>
  <c r="E16" i="16" s="1"/>
  <c r="P50" i="17"/>
  <c r="E18" i="16" s="1"/>
  <c r="L49" i="17"/>
  <c r="B16" i="16" s="1"/>
  <c r="D16" i="15" s="1"/>
  <c r="F22" i="15"/>
  <c r="J24" i="15"/>
  <c r="F23" i="15"/>
  <c r="J23" i="15"/>
  <c r="M54" i="14"/>
  <c r="C17" i="13" s="1"/>
  <c r="E16" i="12" s="1"/>
  <c r="D19" i="13"/>
  <c r="L55" i="14"/>
  <c r="B19" i="13" s="1"/>
  <c r="M49" i="11"/>
  <c r="S50" i="11"/>
  <c r="F18" i="10" s="1"/>
  <c r="L49" i="11"/>
  <c r="B16" i="10" s="1"/>
  <c r="D16" i="9" s="1"/>
  <c r="P50" i="11"/>
  <c r="E18" i="10" s="1"/>
  <c r="L50" i="11"/>
  <c r="B18" i="10" s="1"/>
  <c r="D18" i="10"/>
  <c r="J24" i="9"/>
  <c r="J22" i="9"/>
  <c r="F23" i="9"/>
  <c r="J23" i="9"/>
  <c r="F24" i="9"/>
  <c r="F22" i="9"/>
  <c r="F20" i="9"/>
  <c r="D20" i="7"/>
  <c r="P84" i="8"/>
  <c r="S84" i="8"/>
  <c r="M84" i="8"/>
  <c r="C18" i="7" s="1"/>
  <c r="E16" i="6" s="1"/>
  <c r="L85" i="8"/>
  <c r="B20" i="7" s="1"/>
  <c r="J24" i="6"/>
  <c r="J22" i="6"/>
  <c r="F23" i="6"/>
  <c r="J23" i="6"/>
  <c r="F24" i="6"/>
  <c r="F22" i="6"/>
  <c r="F20" i="6"/>
  <c r="S97" i="5"/>
  <c r="F18" i="4" s="1"/>
  <c r="M98" i="5"/>
  <c r="C20" i="4" s="1"/>
  <c r="M97" i="5"/>
  <c r="S98" i="5"/>
  <c r="F20" i="4" s="1"/>
  <c r="D18" i="4"/>
  <c r="F16" i="3" s="1"/>
  <c r="L97" i="5"/>
  <c r="B18" i="4" s="1"/>
  <c r="D16" i="3" s="1"/>
  <c r="D20" i="4"/>
  <c r="J24" i="3"/>
  <c r="J23" i="3"/>
  <c r="F23" i="3"/>
  <c r="F24" i="3"/>
  <c r="F22" i="3"/>
  <c r="F20" i="3"/>
  <c r="D16" i="2" l="1"/>
  <c r="F20" i="33"/>
  <c r="L58" i="29"/>
  <c r="B19" i="28" s="1"/>
  <c r="J26" i="12"/>
  <c r="F22" i="2"/>
  <c r="J22" i="3"/>
  <c r="F16" i="2"/>
  <c r="F20" i="2" s="1"/>
  <c r="J26" i="39"/>
  <c r="C16" i="37"/>
  <c r="E16" i="36" s="1"/>
  <c r="M46" i="38"/>
  <c r="C18" i="37" s="1"/>
  <c r="J24" i="36"/>
  <c r="F23" i="36"/>
  <c r="F23" i="2" s="1"/>
  <c r="F22" i="36"/>
  <c r="J22" i="36"/>
  <c r="J23" i="36"/>
  <c r="F24" i="36"/>
  <c r="F24" i="2" s="1"/>
  <c r="F20" i="36"/>
  <c r="D18" i="37"/>
  <c r="J23" i="33"/>
  <c r="J26" i="33" s="1"/>
  <c r="F22" i="33"/>
  <c r="J24" i="33"/>
  <c r="J24" i="2" s="1"/>
  <c r="C16" i="34"/>
  <c r="E16" i="33" s="1"/>
  <c r="M46" i="35"/>
  <c r="C18" i="34" s="1"/>
  <c r="C16" i="31"/>
  <c r="E16" i="30" s="1"/>
  <c r="M46" i="32"/>
  <c r="C18" i="31" s="1"/>
  <c r="S46" i="32"/>
  <c r="F18" i="31" s="1"/>
  <c r="J26" i="30"/>
  <c r="J26" i="27"/>
  <c r="S56" i="26"/>
  <c r="F18" i="25" s="1"/>
  <c r="J26" i="24"/>
  <c r="F16" i="22"/>
  <c r="S48" i="23"/>
  <c r="F18" i="22" s="1"/>
  <c r="J26" i="21"/>
  <c r="S46" i="20"/>
  <c r="F17" i="19" s="1"/>
  <c r="J26" i="18"/>
  <c r="L50" i="17"/>
  <c r="B18" i="16" s="1"/>
  <c r="J26" i="15"/>
  <c r="M55" i="14"/>
  <c r="C19" i="13" s="1"/>
  <c r="C16" i="10"/>
  <c r="E16" i="9" s="1"/>
  <c r="M50" i="11"/>
  <c r="C18" i="10" s="1"/>
  <c r="J26" i="9"/>
  <c r="E18" i="7"/>
  <c r="P85" i="8"/>
  <c r="E20" i="7" s="1"/>
  <c r="F18" i="7"/>
  <c r="S85" i="8"/>
  <c r="F20" i="7" s="1"/>
  <c r="M85" i="8"/>
  <c r="C20" i="7" s="1"/>
  <c r="J26" i="6"/>
  <c r="L98" i="5"/>
  <c r="B20" i="4" s="1"/>
  <c r="C18" i="4"/>
  <c r="E16" i="3" s="1"/>
  <c r="J26" i="3"/>
  <c r="J28" i="39" l="1"/>
  <c r="J22" i="2"/>
  <c r="J28" i="33"/>
  <c r="J23" i="2"/>
  <c r="E16" i="2"/>
  <c r="J28" i="30"/>
  <c r="I29" i="30" s="1"/>
  <c r="J29" i="30" s="1"/>
  <c r="J31" i="30" s="1"/>
  <c r="J28" i="27"/>
  <c r="J28" i="24"/>
  <c r="J28" i="21"/>
  <c r="J28" i="18"/>
  <c r="J28" i="15"/>
  <c r="J28" i="12"/>
  <c r="I29" i="12" s="1"/>
  <c r="J29" i="12" s="1"/>
  <c r="J31" i="12" s="1"/>
  <c r="J28" i="9"/>
  <c r="J26" i="2"/>
  <c r="J28" i="2" s="1"/>
  <c r="J28" i="6"/>
  <c r="J28" i="3"/>
  <c r="I29" i="39"/>
  <c r="J29" i="39" s="1"/>
  <c r="J31" i="39" s="1"/>
  <c r="J26" i="36"/>
  <c r="I29" i="33"/>
  <c r="J29" i="33" s="1"/>
  <c r="J31" i="33" s="1"/>
  <c r="I29" i="27"/>
  <c r="J29" i="27" s="1"/>
  <c r="J31" i="27" s="1"/>
  <c r="I29" i="24"/>
  <c r="J29" i="24" s="1"/>
  <c r="J31" i="24" s="1"/>
  <c r="I29" i="21"/>
  <c r="J29" i="21" s="1"/>
  <c r="J31" i="21" s="1"/>
  <c r="I29" i="18"/>
  <c r="J29" i="18" s="1"/>
  <c r="J31" i="18" s="1"/>
  <c r="I29" i="15"/>
  <c r="J29" i="15" s="1"/>
  <c r="J31" i="15" s="1"/>
  <c r="I29" i="9"/>
  <c r="J29" i="9" s="1"/>
  <c r="J31" i="9" s="1"/>
  <c r="I29" i="6"/>
  <c r="J29" i="6" s="1"/>
  <c r="J31" i="6" s="1"/>
  <c r="I29" i="3"/>
  <c r="J29" i="3" s="1"/>
  <c r="J31" i="3" s="1"/>
  <c r="J28" i="36" l="1"/>
  <c r="I29" i="36"/>
  <c r="J29" i="36" s="1"/>
  <c r="J31" i="36" s="1"/>
  <c r="I30" i="2" l="1"/>
  <c r="J30" i="2" s="1"/>
  <c r="I29" i="2"/>
  <c r="J29" i="2" s="1"/>
  <c r="J31" i="2" l="1"/>
</calcChain>
</file>

<file path=xl/sharedStrings.xml><?xml version="1.0" encoding="utf-8"?>
<sst xmlns="http://schemas.openxmlformats.org/spreadsheetml/2006/main" count="3126" uniqueCount="465">
  <si>
    <t>Rekapitulácia rozpočtu</t>
  </si>
  <si>
    <t>Stavba Oprava komunikácií a chodníkov na území mesta Vranov nad Topľou</t>
  </si>
  <si>
    <t xml:space="preserve">           Sadzby DPH</t>
  </si>
  <si>
    <t xml:space="preserve">   A   </t>
  </si>
  <si>
    <t xml:space="preserve">   B   </t>
  </si>
  <si>
    <t>Názov objektu</t>
  </si>
  <si>
    <t>ZRN</t>
  </si>
  <si>
    <t>VRN</t>
  </si>
  <si>
    <t>HZS</t>
  </si>
  <si>
    <t>Kompl.čin.</t>
  </si>
  <si>
    <t>Ost. náklady</t>
  </si>
  <si>
    <t>Cena</t>
  </si>
  <si>
    <t>Vranov n. T. - Úprava plochy na ul. Prešovskej - SO 01 - Úprava plochy</t>
  </si>
  <si>
    <t>Vranov n. T. - Úprava plochy na ul. Prešovskej - SO 02 - Povrchové odvodnenie</t>
  </si>
  <si>
    <t>2 - Oprava chodníka na Sídl. II (pred ZŠ II)</t>
  </si>
  <si>
    <t>3 - Oprava komunikácie na Dubníku</t>
  </si>
  <si>
    <t>4- Oprava chodníka od ul. Mlynská po ul. Dobrianskeho</t>
  </si>
  <si>
    <t>5 - Oprava chodníka pri BD G</t>
  </si>
  <si>
    <t>6 - Oprava chodníka na ul. M. R. Štefánika</t>
  </si>
  <si>
    <t>7 - Oprava chodníka na ul. Dr. C. Daxnera</t>
  </si>
  <si>
    <t>8 - Oprava chodníka pri RD 857 smerom k ZŠ Juh</t>
  </si>
  <si>
    <t>9 - Oprava chodníka na ul. Viničná</t>
  </si>
  <si>
    <t>10 - Oprava chodníka na ul. Gen. Svobodu</t>
  </si>
  <si>
    <t>11 - Oprava komunikácie na ul. Slnečná</t>
  </si>
  <si>
    <t>12 - Oprava chodníka pri SOU, ul. Bernolákova</t>
  </si>
  <si>
    <t>Krycí list rozpočtu</t>
  </si>
  <si>
    <t xml:space="preserve">Miesto:  </t>
  </si>
  <si>
    <t>Objekt Vranov n. T. - Úprava plochy na ul. Prešovskej - SO 01 - Úprava plochy</t>
  </si>
  <si>
    <t xml:space="preserve">Ks: </t>
  </si>
  <si>
    <t xml:space="preserve">Zákazka: </t>
  </si>
  <si>
    <t>Spracoval: Ing. Ján Halgaš</t>
  </si>
  <si>
    <t xml:space="preserve">Dňa </t>
  </si>
  <si>
    <t>26.04.2017</t>
  </si>
  <si>
    <t>Odberateľ: Mesto Vranov nad Topľou</t>
  </si>
  <si>
    <t xml:space="preserve">IČO: </t>
  </si>
  <si>
    <t xml:space="preserve">DIČ: </t>
  </si>
  <si>
    <t xml:space="preserve">Dodávateľ: </t>
  </si>
  <si>
    <t xml:space="preserve">Projektant: </t>
  </si>
  <si>
    <t xml:space="preserve">A </t>
  </si>
  <si>
    <t xml:space="preserve">HSV </t>
  </si>
  <si>
    <t xml:space="preserve">PSV </t>
  </si>
  <si>
    <t xml:space="preserve">MONT </t>
  </si>
  <si>
    <t>Spolu</t>
  </si>
  <si>
    <t xml:space="preserve">B </t>
  </si>
  <si>
    <t>Ďalšie náklady</t>
  </si>
  <si>
    <t>Ostatné náklady</t>
  </si>
  <si>
    <t xml:space="preserve">Kompletačná činnosť </t>
  </si>
  <si>
    <t xml:space="preserve">HZS </t>
  </si>
  <si>
    <t xml:space="preserve">E </t>
  </si>
  <si>
    <t>Celkové náklady</t>
  </si>
  <si>
    <t>Súčet riadkov 5,10,15,20</t>
  </si>
  <si>
    <t xml:space="preserve">DPH 20% z </t>
  </si>
  <si>
    <t xml:space="preserve">DPH 0% z </t>
  </si>
  <si>
    <t xml:space="preserve">F </t>
  </si>
  <si>
    <t xml:space="preserve">C </t>
  </si>
  <si>
    <t>Zariadenie staveniska</t>
  </si>
  <si>
    <t>Územie so sťaž. podmienk.</t>
  </si>
  <si>
    <t>Prevádzkové vplyvy</t>
  </si>
  <si>
    <t>0% z [H+P+M]</t>
  </si>
  <si>
    <t>0% z [H+P]</t>
  </si>
  <si>
    <t xml:space="preserve">D </t>
  </si>
  <si>
    <t>Mimoriadne sťaž.podmienky</t>
  </si>
  <si>
    <t>Horské oblasti</t>
  </si>
  <si>
    <t>Mimostavenisková doprava</t>
  </si>
  <si>
    <t>Montáž</t>
  </si>
  <si>
    <t>Materiál</t>
  </si>
  <si>
    <t>ZRN spolu</t>
  </si>
  <si>
    <t>Odberateľ</t>
  </si>
  <si>
    <t>Dodávateľ</t>
  </si>
  <si>
    <t>Projektant,rozpočtár</t>
  </si>
  <si>
    <t>Oddiel</t>
  </si>
  <si>
    <t>Hmotnosť (T)</t>
  </si>
  <si>
    <t>Suť (T)</t>
  </si>
  <si>
    <t>Dátum: 26.04.2017</t>
  </si>
  <si>
    <t>Prehľad rozpočtových nákladov</t>
  </si>
  <si>
    <t>Práce HSV</t>
  </si>
  <si>
    <t>ZEMNÉ PRÁCE</t>
  </si>
  <si>
    <t>ZÁKLADY</t>
  </si>
  <si>
    <t>SPEVNENÉ PLOCHY</t>
  </si>
  <si>
    <t>POVRCHOVÉ ÚPRAVY</t>
  </si>
  <si>
    <t>POTRUBNÉ ROZVODY</t>
  </si>
  <si>
    <t>OSTATNÉ PRÁCE</t>
  </si>
  <si>
    <t>PRESUNY HMÔT</t>
  </si>
  <si>
    <t>Celkom</t>
  </si>
  <si>
    <t>Por.č.</t>
  </si>
  <si>
    <t>Cenník</t>
  </si>
  <si>
    <t>Kód položky</t>
  </si>
  <si>
    <t>Názov</t>
  </si>
  <si>
    <t>Mj</t>
  </si>
  <si>
    <t>Množstvo</t>
  </si>
  <si>
    <t>Cena/Mj</t>
  </si>
  <si>
    <t>Cena celkom</t>
  </si>
  <si>
    <t>Hmotnosť</t>
  </si>
  <si>
    <t>Suť</t>
  </si>
  <si>
    <t>221/B 1</t>
  </si>
  <si>
    <t xml:space="preserve"> 113107111</t>
  </si>
  <si>
    <t>Odstránenie podkladu alebo krytu v ploche do 200m2 z kameniva ťaženého, hr. do 100 mm, 0,160 t</t>
  </si>
  <si>
    <t>m2</t>
  </si>
  <si>
    <t xml:space="preserve"> 113107131</t>
  </si>
  <si>
    <t>Odstránenie podkladu alebo krytu do 200 m2 z betónu prostého, hr. vrstvy do 150 mm 0,225 t</t>
  </si>
  <si>
    <t xml:space="preserve"> 113107225</t>
  </si>
  <si>
    <t>Odstránenie krytu v ploche nad 200 m2 z kameniva hrubého drveného, hr. 400 do 500mm,  -0,72000t</t>
  </si>
  <si>
    <t xml:space="preserve"> 113107241</t>
  </si>
  <si>
    <t>Odstránenie podkladu alebo krytu nad 200 m2 asfaltového, hr. vrstvy do 50 mm 0,098 t</t>
  </si>
  <si>
    <t xml:space="preserve"> 113204111</t>
  </si>
  <si>
    <t>Vytrhanie obrúb, s vybúraním lôžka, záhonových 0,040 t</t>
  </si>
  <si>
    <t>m</t>
  </si>
  <si>
    <t xml:space="preserve">  1/A 1</t>
  </si>
  <si>
    <t xml:space="preserve"> 122101401</t>
  </si>
  <si>
    <t>Výkop v zemníku na suchu v horninách 1-2,do 100 m3</t>
  </si>
  <si>
    <t>m3</t>
  </si>
  <si>
    <t xml:space="preserve">  1/A 2</t>
  </si>
  <si>
    <t xml:space="preserve"> 122202202</t>
  </si>
  <si>
    <t>Odkopávka a prekopávka nezapažená pre cesty, v hornine 3 nad 100 do 1000 m3</t>
  </si>
  <si>
    <t xml:space="preserve"> 122202209</t>
  </si>
  <si>
    <t>Príplatok za lepivosť horniny 3</t>
  </si>
  <si>
    <t xml:space="preserve"> 132201101</t>
  </si>
  <si>
    <t>Výkop ryhy do šírky 600 mm v horn.3 do 100 m3</t>
  </si>
  <si>
    <t xml:space="preserve"> 132201109</t>
  </si>
  <si>
    <t>Príplatok k cene za lepivosť horniny 3</t>
  </si>
  <si>
    <t xml:space="preserve"> 133201101</t>
  </si>
  <si>
    <t>Výkop šachty hornina 3 do 100 m3</t>
  </si>
  <si>
    <t xml:space="preserve"> 133201109</t>
  </si>
  <si>
    <t>Príplatok k cenám za lepivosť horniny</t>
  </si>
  <si>
    <t xml:space="preserve"> 162601102</t>
  </si>
  <si>
    <t>Vodorovné premiestnenie výkopku tr.1-4 do 5000 m</t>
  </si>
  <si>
    <t>M3</t>
  </si>
  <si>
    <t xml:space="preserve"> 171201202</t>
  </si>
  <si>
    <t>Uloženie sypaniny na skládky nad 100 do 1000 m3</t>
  </si>
  <si>
    <t>231/A 2</t>
  </si>
  <si>
    <t xml:space="preserve"> 180402111</t>
  </si>
  <si>
    <t>Založenie trávnika parkového výsevom v rovine alebo na svahu do 1:5</t>
  </si>
  <si>
    <t xml:space="preserve"> 181101101</t>
  </si>
  <si>
    <t>Úprava pláne v zárezoch v hornine 1-4 bez zhutnenia</t>
  </si>
  <si>
    <t xml:space="preserve"> 181101102</t>
  </si>
  <si>
    <t>Úprava pláne v zárezoch v hornine 1-4 so zhutnením</t>
  </si>
  <si>
    <t xml:space="preserve"> 181301101</t>
  </si>
  <si>
    <t>Rozprestretie ornice na rovine alebo na svahu do sklonu 1:5,plocha do 500 m2,hr.do 100 mm</t>
  </si>
  <si>
    <t xml:space="preserve"> 183403153</t>
  </si>
  <si>
    <t>Obrobenie pôdy hrabaním v rovine alebo na svahu do 1:5</t>
  </si>
  <si>
    <t>P/PE</t>
  </si>
  <si>
    <t xml:space="preserve"> 005724100</t>
  </si>
  <si>
    <t xml:space="preserve">Zmes trávna parková rekreačná                                                                                           </t>
  </si>
  <si>
    <t xml:space="preserve">kg      </t>
  </si>
  <si>
    <t>271/A 1</t>
  </si>
  <si>
    <t xml:space="preserve"> 212752127</t>
  </si>
  <si>
    <t>Trativody z  flexodrenážnych rúr DN 160 so štrk. lôžkom a obsypom</t>
  </si>
  <si>
    <t>S/S20</t>
  </si>
  <si>
    <t xml:space="preserve"> 2861121650</t>
  </si>
  <si>
    <t>Rúrka flexodrenážna PVC D 160 mm</t>
  </si>
  <si>
    <t>221/A 1</t>
  </si>
  <si>
    <t xml:space="preserve"> 564241111</t>
  </si>
  <si>
    <t>Podklad zo štrkopiesku hrúbky 120 mm</t>
  </si>
  <si>
    <t xml:space="preserve"> 564251112</t>
  </si>
  <si>
    <t>Podklad zo štrkopiesku hrúbky 160 mm</t>
  </si>
  <si>
    <t xml:space="preserve"> 564251115</t>
  </si>
  <si>
    <t>Podklad zo štrkopiesku hrúbky 190 mm</t>
  </si>
  <si>
    <t xml:space="preserve"> 564271111</t>
  </si>
  <si>
    <t>Podklad alebo podsyp zo štrkopiesku s rozprestretím, vlhčením a zhutnením po zhutnení hr.250 mm</t>
  </si>
  <si>
    <t xml:space="preserve"> 564861111</t>
  </si>
  <si>
    <t>Podklad zo štrkodrviny s rozprestrením a zhutnením,hr.po zhutnení 200 mm</t>
  </si>
  <si>
    <t xml:space="preserve"> 567141114</t>
  </si>
  <si>
    <t>Podklad z betónu prostého triedy C25/30 hrúbky 240 mm</t>
  </si>
  <si>
    <t xml:space="preserve"> 573211111</t>
  </si>
  <si>
    <t>Postrek asfaltový spojovací bez posypu kamenivom z asfaltu cestného v množstve od 0,50 do 0,70 kg/m2</t>
  </si>
  <si>
    <t xml:space="preserve"> 577141112</t>
  </si>
  <si>
    <t>Betón asfaltový po zhutnení I.tr. strednozrnný AC11 (ABS), hrub. AC16 (ABH) š.do 3 m,  hr.50mm</t>
  </si>
  <si>
    <t xml:space="preserve"> 577141212</t>
  </si>
  <si>
    <t>Betón asfaltový triedy 2 jemnozrnný AC 8 (ABJ), strednozrnný AC 11 (ABS) alebo hrubozrnný AC 16 (ABH) š. nad 3 m, hrúbky 50mm</t>
  </si>
  <si>
    <t xml:space="preserve"> 577141322</t>
  </si>
  <si>
    <t>Betón asfaltový  po zhutnení III.tr. lôžkový AC 16 (ABL), š. nad 3 m,  hr.50 mm</t>
  </si>
  <si>
    <t xml:space="preserve"> 577143112</t>
  </si>
  <si>
    <t>Betón asfaltovýABH  I.tr. vrstva obrusná z modifikovaného asfaltu hr. 50 mm, š. do 3 m</t>
  </si>
  <si>
    <t>S/S70</t>
  </si>
  <si>
    <t xml:space="preserve"> 5921951140</t>
  </si>
  <si>
    <t>Dlažba  20x10x6 cm SIVÁ</t>
  </si>
  <si>
    <t xml:space="preserve"> 5921953100</t>
  </si>
  <si>
    <t>Dlažba  20x10x8 cm SIVÁ</t>
  </si>
  <si>
    <t xml:space="preserve"> 5921953150</t>
  </si>
  <si>
    <t>Dlažba  20x10x8 cm ČERVENÁ</t>
  </si>
  <si>
    <t xml:space="preserve"> 5922912900</t>
  </si>
  <si>
    <t>Dlažba pre nevidiacich 20x20x6 cm červená nopková</t>
  </si>
  <si>
    <t xml:space="preserve"> 5922914100</t>
  </si>
  <si>
    <t>Dlažba pre nevidiacich 20x20x6 cm červená drážková</t>
  </si>
  <si>
    <t xml:space="preserve"> 596911212</t>
  </si>
  <si>
    <t>Kladenie zámkovej dlažby  hr.6cm pre peších nad 20 m2</t>
  </si>
  <si>
    <t xml:space="preserve"> 596911211</t>
  </si>
  <si>
    <t>Kladenie zámkovej dlažby hr.8cm pre peších do 20 m2</t>
  </si>
  <si>
    <t xml:space="preserve"> 11/A 1</t>
  </si>
  <si>
    <t xml:space="preserve"> 631571001</t>
  </si>
  <si>
    <t>Násyp z kameniva ťaženého 0-4 (pre spevnenie podkladov)</t>
  </si>
  <si>
    <t>221/C 1</t>
  </si>
  <si>
    <t xml:space="preserve"> 899331111</t>
  </si>
  <si>
    <t>Výšková úprava uličného vstupu alebo vpuste do 200 mm zvýšením poklopu</t>
  </si>
  <si>
    <t>kus</t>
  </si>
  <si>
    <t xml:space="preserve"> 914001111</t>
  </si>
  <si>
    <t>Osadenie a montáž cestnej zvislej dopravnej značky na stľpik,stľp,konzolu alebo objekt</t>
  </si>
  <si>
    <t>S/S40</t>
  </si>
  <si>
    <t xml:space="preserve"> 4044560300</t>
  </si>
  <si>
    <t>P1 700 mm Al lisovaná</t>
  </si>
  <si>
    <t xml:space="preserve">KS   </t>
  </si>
  <si>
    <t xml:space="preserve"> 4044575400</t>
  </si>
  <si>
    <t>P8 500x500 mm Al lisovaná</t>
  </si>
  <si>
    <t xml:space="preserve"> 4044575800</t>
  </si>
  <si>
    <t>E15 500x500 mm ZN lisovaná</t>
  </si>
  <si>
    <t xml:space="preserve"> 4044576200</t>
  </si>
  <si>
    <t>IP16 700x500 mm Al lemovaná</t>
  </si>
  <si>
    <t xml:space="preserve"> 4043634001</t>
  </si>
  <si>
    <t>Stĺpik Al 60/5 hladký drážkový</t>
  </si>
  <si>
    <t>R/R 0</t>
  </si>
  <si>
    <t xml:space="preserve"> 915020201</t>
  </si>
  <si>
    <t>Premiestnenie prístrešku SAD vrátane nového ukotvenia do betónu</t>
  </si>
  <si>
    <t xml:space="preserve"> 915711111</t>
  </si>
  <si>
    <t>Vodorovné značenie krytu striekané farbou deliacich čiar šírky 120 mm</t>
  </si>
  <si>
    <t xml:space="preserve"> 915719111</t>
  </si>
  <si>
    <t>Príplatok k cene za reflexnú úpravu balotinovú deliacich čiar šírky 120 mm</t>
  </si>
  <si>
    <t xml:space="preserve"> 915721111</t>
  </si>
  <si>
    <t>Vodorovné značenie krytu striekané farbou stopčiar, zebier, tieňov, šípok nápisov, prechodov a pod.</t>
  </si>
  <si>
    <t xml:space="preserve"> 915729111</t>
  </si>
  <si>
    <t>Príplatok za reflexnú úpravu balotinovú stopčiar, zebier, tieňov, šípok nápisov, prechodov a pod.</t>
  </si>
  <si>
    <t xml:space="preserve"> 915791111</t>
  </si>
  <si>
    <t>Predznačenie pre značenie striekané farbou z náterových hmôt deliace čiary, vodiace prúžky</t>
  </si>
  <si>
    <t xml:space="preserve"> 915791112</t>
  </si>
  <si>
    <t>Predznačenie pre vodorovné značenie striekané farbou alebo vykonávané z náterových hmôt</t>
  </si>
  <si>
    <t xml:space="preserve"> 916561111</t>
  </si>
  <si>
    <t xml:space="preserve">Osadenie záhon. obrubníka betón., do lôžka z bet. pros. tr. C 10/12,5 s bočnou oporou </t>
  </si>
  <si>
    <t xml:space="preserve"> 917862111</t>
  </si>
  <si>
    <t>Osadenie chodník. obrub. betón. stojatého s bočnou oporou z betónu prostého tr. C 10/12,5 do lôžka</t>
  </si>
  <si>
    <t xml:space="preserve"> 592172000</t>
  </si>
  <si>
    <t>Obrubník betónový parkový 50/20/5</t>
  </si>
  <si>
    <t>ks</t>
  </si>
  <si>
    <t xml:space="preserve"> 592174510</t>
  </si>
  <si>
    <t>Obrubník betónový A 2-15 100x15x25</t>
  </si>
  <si>
    <t xml:space="preserve"> 919722111</t>
  </si>
  <si>
    <t>Dilatačné škáry rezané v cementobetónovom kryte priečne rezanie škár šírky 2 až 5 mm</t>
  </si>
  <si>
    <t xml:space="preserve"> 919735111</t>
  </si>
  <si>
    <t>Rezanie existujúceho asfaltového krytu alebo podkladu hľbky do 50 mm</t>
  </si>
  <si>
    <t xml:space="preserve"> 979082213</t>
  </si>
  <si>
    <t>Vodorovná doprava sutiny so zložením a hrubým urovnaním na vzdialenosť do 1 km</t>
  </si>
  <si>
    <t>t</t>
  </si>
  <si>
    <t xml:space="preserve"> 979082219</t>
  </si>
  <si>
    <t>Príplatok k cene za každý ďalší aj začatý 1 km nad 1 km</t>
  </si>
  <si>
    <t xml:space="preserve"> 979084216</t>
  </si>
  <si>
    <t>Vodorovná doprava vybúraných hmôt po suchu bez naloženia, ale so zložením na vzdialenosť do 5 km</t>
  </si>
  <si>
    <t xml:space="preserve"> 979084219</t>
  </si>
  <si>
    <t>Príplatok k cene za každých ďalších aj začatých 5 km nad 5 km</t>
  </si>
  <si>
    <t xml:space="preserve"> 998223011</t>
  </si>
  <si>
    <t>Presun hmôt pre pozemné komunikácie s krytom dláždeným (822 2.3, 822 5.3) akejkoľvek dĺžky objektu</t>
  </si>
  <si>
    <t>Objekt Vranov n. T. - Úprava plochy na ul. Prešovskej - SO 02 - Povrchové odvodnenie</t>
  </si>
  <si>
    <t>VODOROVNÉ KONŠTRUKCIE</t>
  </si>
  <si>
    <t xml:space="preserve"> 113107222</t>
  </si>
  <si>
    <t>Odstránenie podkladu alebo krytu nad 200 m2 z kameniva hrubého drveného, hr.100 do 200 mm 0,235t</t>
  </si>
  <si>
    <t xml:space="preserve"> 113107242</t>
  </si>
  <si>
    <t>Odstránenie podkladu alebo krytu asfaltového nad 200 m2,hr.nad 50 do 100 mm 0,181 t</t>
  </si>
  <si>
    <t xml:space="preserve"> 132201202</t>
  </si>
  <si>
    <t>Výkop ryhy šírky 600-2000mm horn.3 od 100 do 1000 m3</t>
  </si>
  <si>
    <t xml:space="preserve"> 132201209</t>
  </si>
  <si>
    <t>Príplatok k cenám za lepivosť horniny 3</t>
  </si>
  <si>
    <t xml:space="preserve"> 141701102</t>
  </si>
  <si>
    <t>Pretláčanie rúry v hor. tr. 1-4 vonkajšieho priemeru nad 200 do 500 mm</t>
  </si>
  <si>
    <t>S/S10</t>
  </si>
  <si>
    <t xml:space="preserve"> 1433313800</t>
  </si>
  <si>
    <t>Rúrky oceľové bezošve rozšírované 11353.1  508x10 mm</t>
  </si>
  <si>
    <t xml:space="preserve"> 151101101</t>
  </si>
  <si>
    <t>Paženie a rozopretie stien rýh pre podzemné vedenie,príložné do 2 m</t>
  </si>
  <si>
    <t xml:space="preserve"> 151101111</t>
  </si>
  <si>
    <t>Odstránenie paženia rýh pre podzemné vedenie,príložné hľbky do 2 m</t>
  </si>
  <si>
    <t xml:space="preserve"> 162701105</t>
  </si>
  <si>
    <t>Vodorovné premiestnenie výkopku tr.1-4 do 10000 m</t>
  </si>
  <si>
    <t xml:space="preserve"> 167101102</t>
  </si>
  <si>
    <t>Nakladanie neuľahnutého výkopku z hornín tr.1-4 nad 100 do 1000 m3</t>
  </si>
  <si>
    <t xml:space="preserve"> 171201201</t>
  </si>
  <si>
    <t>Uloženie sypaniny na skládky do 100 m3</t>
  </si>
  <si>
    <t xml:space="preserve"> 451572111</t>
  </si>
  <si>
    <t>Lôžko pod potrubie, stoky a drobné objekty, v otvorenom výkope z kameniva drobného ťaženého 0-4 mm</t>
  </si>
  <si>
    <t xml:space="preserve"> 452112111</t>
  </si>
  <si>
    <t>Osadenie prstenca alebo rámu pod poklopy a mreže, výšky do 100 mm</t>
  </si>
  <si>
    <t xml:space="preserve"> 452112121</t>
  </si>
  <si>
    <t>Osadenie prstenca alebo rámu pod poklopy a mreže, výšky nad 100 do 200 mm</t>
  </si>
  <si>
    <t xml:space="preserve"> 577141312</t>
  </si>
  <si>
    <t>Betón asfaltový po zhutnení III.tr. stred. AC11(ABS), hrub. AC16 (ABH), AC8(ABJ) š. do 3 m hr. 5 cm</t>
  </si>
  <si>
    <t xml:space="preserve"> 631571003</t>
  </si>
  <si>
    <t>Násyp zo štrkopiesku 0-32 (pre spevnenie podkladu)</t>
  </si>
  <si>
    <t xml:space="preserve"> 2865A0309</t>
  </si>
  <si>
    <t>Rúra kanalizačná hladká hrdlovaná PVC - 200x5,9x6000 mm . SP343600</t>
  </si>
  <si>
    <t xml:space="preserve"> 2861104200</t>
  </si>
  <si>
    <t>Rúra kanalizačná hladká hrdlovaná PVC - 315x9,2x6000 mm . DP345600</t>
  </si>
  <si>
    <t>271/A 3</t>
  </si>
  <si>
    <t xml:space="preserve"> 871353121</t>
  </si>
  <si>
    <t>Montáž potrubia z kanalizačných rúr z tvrdého PVC tesn. gumovým krúžkom v skl. do 20% DN 200</t>
  </si>
  <si>
    <t xml:space="preserve"> 871373121</t>
  </si>
  <si>
    <t xml:space="preserve">Montáž potrubia z kanaliz. rúr z tvrdého PVC tesn. gumovým krúžkom v sklone do 20 % DN 300 </t>
  </si>
  <si>
    <t xml:space="preserve"> 877353122</t>
  </si>
  <si>
    <t>Montáž tvaroviek na potrubí z PVC tesnených gumovým krúžkom v otv. výkope presuviek DN 200</t>
  </si>
  <si>
    <t xml:space="preserve"> 877353123</t>
  </si>
  <si>
    <t>Montáž tvaroviek na potrubí z PVC tesnených gumovým krúžkom v otv. výkope jednoosých DN 200</t>
  </si>
  <si>
    <t xml:space="preserve"> 5922470180</t>
  </si>
  <si>
    <t>Dno šachtové - potrubie DN200/2 otv.</t>
  </si>
  <si>
    <t xml:space="preserve"> 5922470170</t>
  </si>
  <si>
    <t>Dno šachtové - potrubie DN300/2 otv.</t>
  </si>
  <si>
    <t xml:space="preserve"> 5922470030</t>
  </si>
  <si>
    <t>Šachtová skruž D1000/250</t>
  </si>
  <si>
    <t xml:space="preserve"> 5922470160</t>
  </si>
  <si>
    <t>Prechodová skruž DN1000/600 - kónus</t>
  </si>
  <si>
    <t xml:space="preserve"> 5922470190</t>
  </si>
  <si>
    <t>TZD 100/30-65 Kanalizačná železobetónová zákrytová doska</t>
  </si>
  <si>
    <t xml:space="preserve"> 5922470210</t>
  </si>
  <si>
    <t>Vyrovnávací prstenec D625/100</t>
  </si>
  <si>
    <t xml:space="preserve"> 2860003130</t>
  </si>
  <si>
    <t>PVC koleno 200/30°        kanalizácia</t>
  </si>
  <si>
    <t xml:space="preserve"> 2860003360</t>
  </si>
  <si>
    <t>PVC odbočka 300/200      kanalizácia</t>
  </si>
  <si>
    <t xml:space="preserve"> 286508440</t>
  </si>
  <si>
    <t xml:space="preserve">Presuvka kanalizačná PVC - šachtová d 200mm                                                                             </t>
  </si>
  <si>
    <t xml:space="preserve">kus     </t>
  </si>
  <si>
    <t xml:space="preserve"> 2860004160</t>
  </si>
  <si>
    <t xml:space="preserve">Presuvka kanalizačná PVC - šachtová d 315mm                                                                             </t>
  </si>
  <si>
    <t>S/S50</t>
  </si>
  <si>
    <t xml:space="preserve"> 5524360080</t>
  </si>
  <si>
    <t>Vpusť uličná betónová prefabrikovaná</t>
  </si>
  <si>
    <t>P/PC</t>
  </si>
  <si>
    <t xml:space="preserve"> MAT</t>
  </si>
  <si>
    <t>Filtračná vložka ORL pre uličné vpuste</t>
  </si>
  <si>
    <t xml:space="preserve"> 592238700</t>
  </si>
  <si>
    <t>Kôš kalový pre uličné vpuste</t>
  </si>
  <si>
    <t xml:space="preserve"> 877373122</t>
  </si>
  <si>
    <t xml:space="preserve">Montáž tvarovky na potrubí z rúr z tvrdého PVC tesnených gumovým krúžkom,presuvka DN 300 </t>
  </si>
  <si>
    <t xml:space="preserve"> 877375121</t>
  </si>
  <si>
    <t>Výrez a montáž odbočnej tvarovky na potrubí z kanalizačných rúr z tvrdého PVC DN 300</t>
  </si>
  <si>
    <t xml:space="preserve"> 895941111</t>
  </si>
  <si>
    <t>Zriadenie kanalizačného vpustu uličného z betónových dielcov typ UV-50,UVB-50</t>
  </si>
  <si>
    <t xml:space="preserve"> 899103111</t>
  </si>
  <si>
    <t>Osadenie poklopu liatinového a oceľového vrátane rámu hmotn. nad 100 do 150 kg</t>
  </si>
  <si>
    <t xml:space="preserve"> 552434400</t>
  </si>
  <si>
    <t>Poklop na vstupnú šachtu  D 600 C</t>
  </si>
  <si>
    <t>KUS</t>
  </si>
  <si>
    <t xml:space="preserve"> 899203111</t>
  </si>
  <si>
    <t>Osadenie liatinovej mreže vrátane rámu a koša na bahno hmotnosti jednotlivo nad 100 do 150 kg</t>
  </si>
  <si>
    <t xml:space="preserve"> 552425100</t>
  </si>
  <si>
    <t xml:space="preserve">Mreža pre vozovku s nálevkou                                                                                            </t>
  </si>
  <si>
    <t xml:space="preserve"> 5922380000</t>
  </si>
  <si>
    <t>Vpusť uličná betónová  vyrovnáv. prstenec 625/60</t>
  </si>
  <si>
    <t xml:space="preserve"> 5922384500</t>
  </si>
  <si>
    <t>Vpusť uličná betónová  stredný diel 420/295</t>
  </si>
  <si>
    <t xml:space="preserve"> 5922385000</t>
  </si>
  <si>
    <t>Vpusť uličná betónová  stredný diel 420/450 s odtokom DN200</t>
  </si>
  <si>
    <t xml:space="preserve"> 5922386500</t>
  </si>
  <si>
    <t>Vpusť uličná betónová  dno 450/300 s odkališťom</t>
  </si>
  <si>
    <t xml:space="preserve"> 919735112</t>
  </si>
  <si>
    <t>Rezanie existujúceho asfaltového krytu alebo podkladu hľbky nad 50 do 100 mm</t>
  </si>
  <si>
    <t xml:space="preserve"> 979087212</t>
  </si>
  <si>
    <t>Nakladanie na dopravné prostriedky pre vodorovnú dopravu sutiny</t>
  </si>
  <si>
    <t xml:space="preserve"> 998276101</t>
  </si>
  <si>
    <t>Presun hmôt pre rúrové vedenie hĺbené z rúr z plast. hmôt alebo sklolamin. v otvorenom výkope</t>
  </si>
  <si>
    <t>Objekt 2 - Oprava chodníka na Sídl. II (pred ZŠ II)</t>
  </si>
  <si>
    <t xml:space="preserve"> 132301101</t>
  </si>
  <si>
    <t>Výkop ryhy do šírky 600 mm v horn.4 do 100 m3</t>
  </si>
  <si>
    <t xml:space="preserve"> 162501102</t>
  </si>
  <si>
    <t>Vodorovné premiestnenie výkopku tr.1-4 do 3000 m</t>
  </si>
  <si>
    <t xml:space="preserve"> 171201101</t>
  </si>
  <si>
    <t>Uloženie sypaniny do násypov s rozprestretím sypaniny vo vrstvách a s hrubým urovnaním nezhutnených</t>
  </si>
  <si>
    <t xml:space="preserve"> 182001123</t>
  </si>
  <si>
    <t>Plošná úprava terénu pri nerovnosti do 150 mm na svahu so sklonom do 1:1</t>
  </si>
  <si>
    <t xml:space="preserve"> 174101001</t>
  </si>
  <si>
    <t>Zásyp sypaninou so zhutnením jám, šachiet, rýh, zárezov alebo okolo objektov  do 100 m3</t>
  </si>
  <si>
    <t xml:space="preserve"> 113202111</t>
  </si>
  <si>
    <t>Vytrhanie obrúb, s vybúraním lôžka, z krajníkov alebo obrubníkov,145 t</t>
  </si>
  <si>
    <t xml:space="preserve"> 573231111</t>
  </si>
  <si>
    <t>Postrek asfaltový spojovací bez posypu kamenivom z cestnej emulzie v množstve od 0,50 do 0,80 kg/m2</t>
  </si>
  <si>
    <t xml:space="preserve"> 577144121</t>
  </si>
  <si>
    <t>Doasfaltovanie cesty pri obrubníkoch - Asfaltový betón stredozrný AC 11 - III obrus., STN EN 13108-1, po zhutnení hr. 60 mm</t>
  </si>
  <si>
    <t xml:space="preserve"> 577131211</t>
  </si>
  <si>
    <t>Asfaltový betón stredozrný AC 11 - III obrus., STN EN 13108-1, po zhutnení hr. 40 mm</t>
  </si>
  <si>
    <t xml:space="preserve"> 899231111</t>
  </si>
  <si>
    <t>Výšková úprava uličného vstupu alebo vpuste do 200 mm zvýšením mreže</t>
  </si>
  <si>
    <t xml:space="preserve"> 171209003</t>
  </si>
  <si>
    <t>Poplatok za skládku z kategórie "N" - nebezpečný odpad</t>
  </si>
  <si>
    <t xml:space="preserve"> 979087213</t>
  </si>
  <si>
    <t>Nakladanie na dopravné prostriedky pre vodorovnú dopravu vybúraných hmôt</t>
  </si>
  <si>
    <t>321/B 1</t>
  </si>
  <si>
    <t xml:space="preserve"> 979082319</t>
  </si>
  <si>
    <t>Príplatok k cenám za každých ďalších aj začatých 1000 m</t>
  </si>
  <si>
    <t xml:space="preserve"> 979082315</t>
  </si>
  <si>
    <t>Vodorovná doprava sutiny a vybúraných hmôt bez naloženia ale so zložením do 3000 m</t>
  </si>
  <si>
    <t xml:space="preserve"> 171209002</t>
  </si>
  <si>
    <t>Poplatok za skladovanie -  ostatné</t>
  </si>
  <si>
    <t>S/S60</t>
  </si>
  <si>
    <t xml:space="preserve"> 5838021100</t>
  </si>
  <si>
    <t>Obrubník cestný dl. 1,0 m</t>
  </si>
  <si>
    <t xml:space="preserve">P/P 1  </t>
  </si>
  <si>
    <t xml:space="preserve"> 592029170010</t>
  </si>
  <si>
    <t>PREMAC záhonový  obrubník 100/20/5 cm farba sivá</t>
  </si>
  <si>
    <t xml:space="preserve">KUS  </t>
  </si>
  <si>
    <t xml:space="preserve"> 938909311</t>
  </si>
  <si>
    <t>Odstránenie blata, prachu alebo hlineného nánosu, z povrchu podkladu alebo krytu bet. alebo asfalt.</t>
  </si>
  <si>
    <t xml:space="preserve"> 916161111</t>
  </si>
  <si>
    <t>Osadenie cestnej obruby z veľkých kociek s bočnou oporou z bet. tr. C 12/15 do lôžka z betónu</t>
  </si>
  <si>
    <t xml:space="preserve"> 998225311</t>
  </si>
  <si>
    <t>Presun hmôt pre opravy a údržbu komunikácií a letísk s krytom asfaltovým alebo betónovým</t>
  </si>
  <si>
    <t>Objekt 3 - Oprava komunikácie na Dubníku</t>
  </si>
  <si>
    <t xml:space="preserve"> 122201101</t>
  </si>
  <si>
    <t>Odkopávka a prekopávka nezapažená v hornine 3,do 100 m3</t>
  </si>
  <si>
    <t xml:space="preserve"> 175101101</t>
  </si>
  <si>
    <t>Obsyp potrubia sypaninou z vhodných hornín 1 až 4 bez prehodenia sypaniny</t>
  </si>
  <si>
    <t xml:space="preserve"> 583372130</t>
  </si>
  <si>
    <t>Štrkopiesok / A3 / frakcia 0-32  tr. Z</t>
  </si>
  <si>
    <t xml:space="preserve"> 122201109</t>
  </si>
  <si>
    <t xml:space="preserve"> 121101112</t>
  </si>
  <si>
    <t>Odstránenie ornice s  premiestn. na hromady, so zložením na vzdialenosť do 100 m a  do 1000 m3</t>
  </si>
  <si>
    <t xml:space="preserve"> 451573111</t>
  </si>
  <si>
    <t>Lôžko pod potrubie, stoky a drobné objekty, v otvorenom výkope z piesku a štrkopiesku do 63 mm</t>
  </si>
  <si>
    <t xml:space="preserve"> 577142212</t>
  </si>
  <si>
    <t>Asfaltový betón stredozrný AC 11 - III obrus., STN EN 13108-1, po zhutnení hr. 50 mm</t>
  </si>
  <si>
    <t xml:space="preserve"> 581114113</t>
  </si>
  <si>
    <t>Kryt cementobetónových cestných komunikácií skupiny CB I pre TDZ I a II, hr. 100 mm</t>
  </si>
  <si>
    <t xml:space="preserve"> 596911112</t>
  </si>
  <si>
    <t>Kladenie zámkovej dlažby pre peších nad 20 m2 do pieskového lôžka fr. 4-8 mm hr. 40 mm, škárovanie pieskom</t>
  </si>
  <si>
    <t xml:space="preserve"> 5922912300</t>
  </si>
  <si>
    <t>Betónová dlažba hr.  6 cm</t>
  </si>
  <si>
    <t xml:space="preserve"> 919411111</t>
  </si>
  <si>
    <t>Čelo priepustu z betónu prostého z rúr DN 300 až DN 500 mm</t>
  </si>
  <si>
    <t xml:space="preserve"> 919512112</t>
  </si>
  <si>
    <t>Zhotovenie priepustu z rúr železobetónových DN 400 mm</t>
  </si>
  <si>
    <t xml:space="preserve"> 5922265800</t>
  </si>
  <si>
    <t>Rúra železobetónová DN400, dl. 1 m pre priepust</t>
  </si>
  <si>
    <t>Objekt 4- Oprava chodníka od ul. Mlynská po ul. Dobrianskeho</t>
  </si>
  <si>
    <t>Objekt 5 - Oprava chodníka pri BD G</t>
  </si>
  <si>
    <t>Objekt 6 - Oprava chodníka na ul. M. R. Štefánika</t>
  </si>
  <si>
    <t xml:space="preserve"> 767900006.1</t>
  </si>
  <si>
    <t>Montáž a dodávka zábradlia</t>
  </si>
  <si>
    <t xml:space="preserve"> 13/B 1</t>
  </si>
  <si>
    <t xml:space="preserve"> 962032231</t>
  </si>
  <si>
    <t>Búranie muriva nadzákladového z tehál pálených, vápenopieskových,cementových na maltu -1,905 t</t>
  </si>
  <si>
    <t>Objekt 7 - Oprava chodníka na ul. Dr. C. Daxnera</t>
  </si>
  <si>
    <t xml:space="preserve"> 113106121</t>
  </si>
  <si>
    <t>Rozoberanie dlažby, z betónových alebo kamenin. dlaždíc, dosiek alebo tvaroviek 0,138 t</t>
  </si>
  <si>
    <t xml:space="preserve"> 113107211</t>
  </si>
  <si>
    <t>Odstránenie podkladu alebo krytu nad 200 m2 z kameniva ťaženého, hr. vrstvy do 100 mm 0,160 t</t>
  </si>
  <si>
    <t xml:space="preserve"> 564811113</t>
  </si>
  <si>
    <t>Podklad zo štrkodrviny hrúbky 70 mm</t>
  </si>
  <si>
    <t xml:space="preserve"> 596811111</t>
  </si>
  <si>
    <t>Kladenie dlažby komunikácií pre peších do lôžka z kameniva ťaženého fr. 4-8 hr. 40 mm</t>
  </si>
  <si>
    <t xml:space="preserve"> 5922902010</t>
  </si>
  <si>
    <t>Dlažba betónová 50/50/5 cm</t>
  </si>
  <si>
    <t>Objekt 8 - Oprava chodníka pri RD 857 smerom k ZŠ Juh</t>
  </si>
  <si>
    <t>ZVISLÉ KONŠTRUKCIE</t>
  </si>
  <si>
    <t xml:space="preserve"> 274313521</t>
  </si>
  <si>
    <t>Betón základových pásov, prostý tr.C 12/15</t>
  </si>
  <si>
    <t xml:space="preserve"> 311271321</t>
  </si>
  <si>
    <t>Murivo nosné PREMAC 50x20x25 s betónovou výplňou hr. 20 cm</t>
  </si>
  <si>
    <t xml:space="preserve"> 311361825</t>
  </si>
  <si>
    <t>Výstuž pre murivo nosné PREMAC s betónovou výplňou z ocele 10505</t>
  </si>
  <si>
    <t xml:space="preserve"> 962042321</t>
  </si>
  <si>
    <t>Búranie muriva z betónu prostého nadzáklad. -2,200t</t>
  </si>
  <si>
    <t>Objekt 9 - Oprava chodníka na ul. Viničná</t>
  </si>
  <si>
    <t>Objekt 10 - Oprava chodníka na ul. Gen. Svobodu</t>
  </si>
  <si>
    <t>Objekt 11 - Oprava komunikácie na ul. Slnečná</t>
  </si>
  <si>
    <t xml:space="preserve"> 113151214</t>
  </si>
  <si>
    <t>Odstránenie asfaltového podkladu alebo krytu frézovaním, v ploche nad 500 m2,pruh nad 750 mm,hr.50 mm,  -0,12700t</t>
  </si>
  <si>
    <t>Objekt 12 - Oprava chodníka pri SOU, ul. Bernolákova</t>
  </si>
  <si>
    <t xml:space="preserve">           Celkom bez DPH</t>
  </si>
  <si>
    <t xml:space="preserve">           DPH 20% z </t>
  </si>
  <si>
    <t xml:space="preserve">           DPH 0% z </t>
  </si>
  <si>
    <t xml:space="preserve">           Celkom</t>
  </si>
  <si>
    <t>Krycí list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</si>
</sst>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 ###\ ##0.00"/>
    <numFmt numFmtId="165" formatCode="###\ ###\ ##0.0000"/>
    <numFmt numFmtId="166" formatCode="###\ ###\ ##0.00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sz val="9"/>
      <color rgb="FF0000FF"/>
      <name val="Arial CE"/>
      <charset val="238"/>
    </font>
    <font>
      <b/>
      <sz val="9"/>
      <color theme="1"/>
      <name val="Arial CE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rgb="FFFF0000"/>
      <name val="Arial CE"/>
      <charset val="238"/>
    </font>
    <font>
      <b/>
      <sz val="9"/>
      <color rgb="FFFF0000"/>
      <name val="Arial CE"/>
      <charset val="238"/>
    </font>
    <font>
      <sz val="9"/>
      <color theme="1"/>
      <name val="Calibri"/>
      <family val="2"/>
      <charset val="238"/>
      <scheme val="minor"/>
    </font>
    <font>
      <b/>
      <sz val="8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808080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double">
        <color rgb="FF000000"/>
      </top>
      <bottom/>
      <diagonal/>
    </border>
    <border>
      <left/>
      <right style="thin">
        <color rgb="FFFFFFFF"/>
      </right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/>
      <diagonal/>
    </border>
    <border>
      <left style="thin">
        <color rgb="FFFFFFFF"/>
      </left>
      <right/>
      <top style="thin">
        <color rgb="FF808080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/>
      <diagonal/>
    </border>
    <border>
      <left style="thin">
        <color rgb="FFFFFFFF"/>
      </left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double">
        <color rgb="FF000000"/>
      </right>
      <top/>
      <bottom/>
      <diagonal/>
    </border>
    <border>
      <left style="thin">
        <color rgb="FFFFFFFF"/>
      </left>
      <right style="double">
        <color rgb="FF000000"/>
      </right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/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/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/>
      <bottom/>
      <diagonal/>
    </border>
    <border>
      <left style="double">
        <color rgb="FF000000"/>
      </left>
      <right style="thin">
        <color rgb="FF808080"/>
      </right>
      <top style="thin">
        <color rgb="FF80808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double">
        <color rgb="FF000000"/>
      </right>
      <top style="thin">
        <color rgb="FFFFFFFF"/>
      </top>
      <bottom/>
      <diagonal/>
    </border>
    <border>
      <left/>
      <right/>
      <top style="thin">
        <color rgb="FF80808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808080"/>
      </left>
      <right/>
      <top style="double">
        <color rgb="FF000000"/>
      </top>
      <bottom/>
      <diagonal/>
    </border>
    <border>
      <left style="thin">
        <color rgb="FF808080"/>
      </left>
      <right style="thin">
        <color rgb="FF808080"/>
      </right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double">
        <color rgb="FF000000"/>
      </bottom>
      <diagonal/>
    </border>
    <border>
      <left/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 style="thin">
        <color rgb="FFFFFFFF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80808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808080"/>
      </right>
      <top/>
      <bottom/>
      <diagonal/>
    </border>
    <border>
      <left style="thin">
        <color rgb="FFFFFFFF"/>
      </left>
      <right style="thin">
        <color rgb="FF808080"/>
      </right>
      <top/>
      <bottom style="double">
        <color rgb="FF000000"/>
      </bottom>
      <diagonal/>
    </border>
    <border>
      <left style="thin">
        <color rgb="FFFFFFFF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double">
        <color rgb="FF000000"/>
      </right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80808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1" fillId="0" borderId="2" xfId="0" applyFont="1" applyFill="1" applyBorder="1" applyAlignment="1">
      <alignment horizontal="center"/>
    </xf>
    <xf numFmtId="9" fontId="1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3" fillId="0" borderId="4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164" fontId="1" fillId="0" borderId="10" xfId="0" applyNumberFormat="1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2" xfId="0" applyFont="1" applyFill="1" applyBorder="1"/>
    <xf numFmtId="0" fontId="1" fillId="0" borderId="23" xfId="0" applyFont="1" applyFill="1" applyBorder="1"/>
    <xf numFmtId="0" fontId="1" fillId="0" borderId="25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164" fontId="1" fillId="0" borderId="29" xfId="0" applyNumberFormat="1" applyFont="1" applyFill="1" applyBorder="1"/>
    <xf numFmtId="0" fontId="1" fillId="0" borderId="30" xfId="0" applyFont="1" applyFill="1" applyBorder="1"/>
    <xf numFmtId="0" fontId="1" fillId="0" borderId="31" xfId="0" applyFont="1" applyFill="1" applyBorder="1"/>
    <xf numFmtId="0" fontId="6" fillId="0" borderId="16" xfId="0" applyFont="1" applyFill="1" applyBorder="1"/>
    <xf numFmtId="0" fontId="7" fillId="0" borderId="16" xfId="0" applyFont="1" applyFill="1" applyBorder="1"/>
    <xf numFmtId="0" fontId="6" fillId="0" borderId="11" xfId="0" applyFont="1" applyFill="1" applyBorder="1"/>
    <xf numFmtId="0" fontId="6" fillId="0" borderId="8" xfId="0" applyFont="1" applyFill="1" applyBorder="1"/>
    <xf numFmtId="0" fontId="6" fillId="0" borderId="17" xfId="0" applyFont="1" applyFill="1" applyBorder="1"/>
    <xf numFmtId="0" fontId="6" fillId="0" borderId="12" xfId="0" applyFont="1" applyFill="1" applyBorder="1"/>
    <xf numFmtId="0" fontId="6" fillId="0" borderId="9" xfId="0" applyFont="1" applyFill="1" applyBorder="1"/>
    <xf numFmtId="0" fontId="5" fillId="0" borderId="8" xfId="0" applyFont="1" applyFill="1" applyBorder="1"/>
    <xf numFmtId="0" fontId="5" fillId="0" borderId="22" xfId="0" applyFont="1" applyFill="1" applyBorder="1"/>
    <xf numFmtId="0" fontId="5" fillId="0" borderId="17" xfId="0" applyFont="1" applyFill="1" applyBorder="1"/>
    <xf numFmtId="0" fontId="5" fillId="0" borderId="9" xfId="0" applyFont="1" applyFill="1" applyBorder="1"/>
    <xf numFmtId="0" fontId="5" fillId="0" borderId="28" xfId="0" applyFont="1" applyFill="1" applyBorder="1"/>
    <xf numFmtId="0" fontId="1" fillId="0" borderId="32" xfId="0" applyFont="1" applyFill="1" applyBorder="1"/>
    <xf numFmtId="0" fontId="1" fillId="0" borderId="33" xfId="0" applyFont="1" applyFill="1" applyBorder="1"/>
    <xf numFmtId="0" fontId="1" fillId="0" borderId="29" xfId="0" applyFont="1" applyFill="1" applyBorder="1"/>
    <xf numFmtId="0" fontId="1" fillId="0" borderId="34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7" xfId="0" applyFont="1" applyFill="1" applyBorder="1"/>
    <xf numFmtId="0" fontId="1" fillId="0" borderId="38" xfId="0" applyFont="1" applyFill="1" applyBorder="1"/>
    <xf numFmtId="0" fontId="5" fillId="0" borderId="34" xfId="0" applyFont="1" applyFill="1" applyBorder="1"/>
    <xf numFmtId="0" fontId="5" fillId="0" borderId="36" xfId="0" applyFont="1" applyFill="1" applyBorder="1"/>
    <xf numFmtId="0" fontId="5" fillId="0" borderId="10" xfId="0" applyFont="1" applyFill="1" applyBorder="1"/>
    <xf numFmtId="0" fontId="4" fillId="0" borderId="39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center"/>
    </xf>
    <xf numFmtId="0" fontId="5" fillId="0" borderId="35" xfId="0" applyFont="1" applyFill="1" applyBorder="1"/>
    <xf numFmtId="0" fontId="5" fillId="0" borderId="33" xfId="0" applyFont="1" applyFill="1" applyBorder="1"/>
    <xf numFmtId="0" fontId="5" fillId="0" borderId="12" xfId="0" applyFont="1" applyFill="1" applyBorder="1"/>
    <xf numFmtId="0" fontId="5" fillId="0" borderId="39" xfId="0" applyFont="1" applyFill="1" applyBorder="1" applyAlignment="1">
      <alignment horizontal="center"/>
    </xf>
    <xf numFmtId="164" fontId="1" fillId="0" borderId="22" xfId="0" applyNumberFormat="1" applyFont="1" applyFill="1" applyBorder="1"/>
    <xf numFmtId="0" fontId="5" fillId="0" borderId="43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45" xfId="0" applyFont="1" applyFill="1" applyBorder="1"/>
    <xf numFmtId="0" fontId="5" fillId="0" borderId="48" xfId="0" applyFont="1" applyFill="1" applyBorder="1"/>
    <xf numFmtId="0" fontId="5" fillId="0" borderId="49" xfId="0" applyFont="1" applyFill="1" applyBorder="1"/>
    <xf numFmtId="0" fontId="1" fillId="0" borderId="49" xfId="0" applyFont="1" applyFill="1" applyBorder="1"/>
    <xf numFmtId="0" fontId="5" fillId="0" borderId="50" xfId="0" applyFont="1" applyFill="1" applyBorder="1"/>
    <xf numFmtId="164" fontId="1" fillId="0" borderId="51" xfId="0" applyNumberFormat="1" applyFont="1" applyFill="1" applyBorder="1"/>
    <xf numFmtId="164" fontId="5" fillId="0" borderId="46" xfId="0" applyNumberFormat="1" applyFont="1" applyFill="1" applyBorder="1"/>
    <xf numFmtId="164" fontId="5" fillId="0" borderId="47" xfId="0" applyNumberFormat="1" applyFont="1" applyFill="1" applyBorder="1"/>
    <xf numFmtId="164" fontId="5" fillId="0" borderId="48" xfId="0" applyNumberFormat="1" applyFont="1" applyFill="1" applyBorder="1"/>
    <xf numFmtId="164" fontId="5" fillId="0" borderId="49" xfId="0" applyNumberFormat="1" applyFont="1" applyFill="1" applyBorder="1"/>
    <xf numFmtId="164" fontId="1" fillId="0" borderId="50" xfId="0" applyNumberFormat="1" applyFont="1" applyFill="1" applyBorder="1"/>
    <xf numFmtId="164" fontId="5" fillId="0" borderId="0" xfId="0" applyNumberFormat="1" applyFont="1" applyFill="1" applyBorder="1"/>
    <xf numFmtId="164" fontId="5" fillId="0" borderId="52" xfId="0" applyNumberFormat="1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5" xfId="0" applyFont="1" applyFill="1" applyBorder="1"/>
    <xf numFmtId="0" fontId="1" fillId="0" borderId="56" xfId="0" applyFont="1" applyFill="1" applyBorder="1"/>
    <xf numFmtId="164" fontId="1" fillId="0" borderId="23" xfId="0" applyNumberFormat="1" applyFont="1" applyFill="1" applyBorder="1"/>
    <xf numFmtId="164" fontId="1" fillId="0" borderId="52" xfId="0" applyNumberFormat="1" applyFont="1" applyFill="1" applyBorder="1"/>
    <xf numFmtId="164" fontId="5" fillId="0" borderId="58" xfId="0" applyNumberFormat="1" applyFont="1" applyFill="1" applyBorder="1"/>
    <xf numFmtId="164" fontId="1" fillId="0" borderId="58" xfId="0" applyNumberFormat="1" applyFont="1" applyFill="1" applyBorder="1"/>
    <xf numFmtId="0" fontId="4" fillId="0" borderId="60" xfId="0" applyFont="1" applyFill="1" applyBorder="1" applyAlignment="1">
      <alignment horizontal="center"/>
    </xf>
    <xf numFmtId="0" fontId="5" fillId="0" borderId="61" xfId="0" applyFont="1" applyFill="1" applyBorder="1"/>
    <xf numFmtId="0" fontId="5" fillId="0" borderId="62" xfId="0" applyFont="1" applyFill="1" applyBorder="1"/>
    <xf numFmtId="0" fontId="5" fillId="0" borderId="63" xfId="0" applyFont="1" applyFill="1" applyBorder="1" applyAlignment="1">
      <alignment horizontal="center"/>
    </xf>
    <xf numFmtId="0" fontId="5" fillId="0" borderId="64" xfId="0" applyFont="1" applyFill="1" applyBorder="1"/>
    <xf numFmtId="164" fontId="5" fillId="0" borderId="64" xfId="0" applyNumberFormat="1" applyFont="1" applyFill="1" applyBorder="1"/>
    <xf numFmtId="164" fontId="5" fillId="0" borderId="65" xfId="0" applyNumberFormat="1" applyFont="1" applyFill="1" applyBorder="1"/>
    <xf numFmtId="164" fontId="1" fillId="0" borderId="67" xfId="0" applyNumberFormat="1" applyFont="1" applyFill="1" applyBorder="1"/>
    <xf numFmtId="164" fontId="4" fillId="0" borderId="68" xfId="0" applyNumberFormat="1" applyFont="1" applyFill="1" applyBorder="1"/>
    <xf numFmtId="164" fontId="1" fillId="0" borderId="69" xfId="0" applyNumberFormat="1" applyFont="1" applyFill="1" applyBorder="1"/>
    <xf numFmtId="0" fontId="1" fillId="0" borderId="15" xfId="0" applyFont="1" applyFill="1" applyBorder="1"/>
    <xf numFmtId="0" fontId="1" fillId="0" borderId="70" xfId="0" applyFont="1" applyFill="1" applyBorder="1"/>
    <xf numFmtId="0" fontId="1" fillId="0" borderId="71" xfId="0" applyFont="1" applyFill="1" applyBorder="1"/>
    <xf numFmtId="0" fontId="5" fillId="0" borderId="11" xfId="0" applyFont="1" applyFill="1" applyBorder="1"/>
    <xf numFmtId="0" fontId="5" fillId="0" borderId="72" xfId="0" applyFont="1" applyFill="1" applyBorder="1"/>
    <xf numFmtId="164" fontId="5" fillId="0" borderId="73" xfId="0" applyNumberFormat="1" applyFont="1" applyFill="1" applyBorder="1"/>
    <xf numFmtId="164" fontId="4" fillId="0" borderId="74" xfId="0" applyNumberFormat="1" applyFont="1" applyFill="1" applyBorder="1"/>
    <xf numFmtId="164" fontId="4" fillId="0" borderId="75" xfId="0" applyNumberFormat="1" applyFont="1" applyFill="1" applyBorder="1"/>
    <xf numFmtId="0" fontId="4" fillId="0" borderId="76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1" fillId="0" borderId="26" xfId="0" applyNumberFormat="1" applyFont="1" applyFill="1" applyBorder="1"/>
    <xf numFmtId="164" fontId="1" fillId="0" borderId="24" xfId="0" applyNumberFormat="1" applyFont="1" applyFill="1" applyBorder="1"/>
    <xf numFmtId="0" fontId="5" fillId="0" borderId="73" xfId="0" applyFont="1" applyFill="1" applyBorder="1"/>
    <xf numFmtId="0" fontId="5" fillId="0" borderId="0" xfId="0" applyFont="1" applyFill="1" applyBorder="1"/>
    <xf numFmtId="0" fontId="5" fillId="0" borderId="52" xfId="0" applyFont="1" applyFill="1" applyBorder="1"/>
    <xf numFmtId="0" fontId="1" fillId="0" borderId="0" xfId="0" applyFont="1" applyFill="1" applyBorder="1"/>
    <xf numFmtId="164" fontId="6" fillId="0" borderId="66" xfId="0" applyNumberFormat="1" applyFont="1" applyFill="1" applyBorder="1"/>
    <xf numFmtId="164" fontId="6" fillId="0" borderId="77" xfId="0" applyNumberFormat="1" applyFont="1" applyFill="1" applyBorder="1"/>
    <xf numFmtId="164" fontId="6" fillId="0" borderId="78" xfId="0" applyNumberFormat="1" applyFont="1" applyFill="1" applyBorder="1"/>
    <xf numFmtId="164" fontId="1" fillId="0" borderId="77" xfId="0" applyNumberFormat="1" applyFont="1" applyFill="1" applyBorder="1"/>
    <xf numFmtId="0" fontId="1" fillId="0" borderId="79" xfId="0" applyFont="1" applyFill="1" applyBorder="1"/>
    <xf numFmtId="164" fontId="5" fillId="0" borderId="80" xfId="0" applyNumberFormat="1" applyFont="1" applyFill="1" applyBorder="1"/>
    <xf numFmtId="0" fontId="1" fillId="0" borderId="81" xfId="0" applyFont="1" applyFill="1" applyBorder="1"/>
    <xf numFmtId="0" fontId="1" fillId="0" borderId="52" xfId="0" applyFont="1" applyFill="1" applyBorder="1"/>
    <xf numFmtId="164" fontId="5" fillId="0" borderId="77" xfId="0" applyNumberFormat="1" applyFont="1" applyFill="1" applyBorder="1"/>
    <xf numFmtId="164" fontId="5" fillId="0" borderId="78" xfId="0" applyNumberFormat="1" applyFont="1" applyFill="1" applyBorder="1"/>
    <xf numFmtId="164" fontId="1" fillId="0" borderId="78" xfId="0" applyNumberFormat="1" applyFont="1" applyFill="1" applyBorder="1"/>
    <xf numFmtId="0" fontId="1" fillId="0" borderId="58" xfId="0" applyFont="1" applyFill="1" applyBorder="1"/>
    <xf numFmtId="0" fontId="5" fillId="0" borderId="58" xfId="0" applyFont="1" applyFill="1" applyBorder="1"/>
    <xf numFmtId="0" fontId="1" fillId="0" borderId="82" xfId="0" applyFont="1" applyFill="1" applyBorder="1"/>
    <xf numFmtId="164" fontId="1" fillId="0" borderId="83" xfId="0" applyNumberFormat="1" applyFont="1" applyFill="1" applyBorder="1"/>
    <xf numFmtId="164" fontId="8" fillId="0" borderId="84" xfId="0" applyNumberFormat="1" applyFont="1" applyFill="1" applyBorder="1"/>
    <xf numFmtId="0" fontId="1" fillId="0" borderId="86" xfId="0" applyFont="1" applyFill="1" applyBorder="1"/>
    <xf numFmtId="0" fontId="1" fillId="0" borderId="87" xfId="0" applyFont="1" applyFill="1" applyBorder="1"/>
    <xf numFmtId="0" fontId="1" fillId="0" borderId="88" xfId="0" applyFont="1" applyFill="1" applyBorder="1"/>
    <xf numFmtId="0" fontId="1" fillId="0" borderId="89" xfId="0" applyFont="1" applyFill="1" applyBorder="1"/>
    <xf numFmtId="0" fontId="1" fillId="0" borderId="90" xfId="0" applyFont="1" applyFill="1" applyBorder="1"/>
    <xf numFmtId="0" fontId="1" fillId="0" borderId="57" xfId="0" applyFont="1" applyFill="1" applyBorder="1"/>
    <xf numFmtId="0" fontId="1" fillId="0" borderId="59" xfId="0" applyFont="1" applyFill="1" applyBorder="1"/>
    <xf numFmtId="0" fontId="5" fillId="0" borderId="5" xfId="0" applyFont="1" applyFill="1" applyBorder="1"/>
    <xf numFmtId="0" fontId="5" fillId="0" borderId="7" xfId="0" applyFont="1" applyFill="1" applyBorder="1"/>
    <xf numFmtId="0" fontId="5" fillId="0" borderId="85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2" borderId="4" xfId="0" applyFont="1" applyFill="1" applyBorder="1"/>
    <xf numFmtId="165" fontId="1" fillId="0" borderId="0" xfId="0" applyNumberFormat="1" applyFont="1"/>
    <xf numFmtId="164" fontId="1" fillId="0" borderId="0" xfId="0" applyNumberFormat="1" applyFont="1"/>
    <xf numFmtId="0" fontId="5" fillId="0" borderId="91" xfId="0" applyFont="1" applyBorder="1"/>
    <xf numFmtId="164" fontId="5" fillId="0" borderId="91" xfId="0" applyNumberFormat="1" applyFont="1" applyBorder="1"/>
    <xf numFmtId="165" fontId="5" fillId="0" borderId="91" xfId="0" applyNumberFormat="1" applyFont="1" applyBorder="1"/>
    <xf numFmtId="0" fontId="9" fillId="0" borderId="0" xfId="0" applyFont="1"/>
    <xf numFmtId="0" fontId="4" fillId="0" borderId="91" xfId="0" applyFont="1" applyBorder="1"/>
    <xf numFmtId="164" fontId="4" fillId="0" borderId="91" xfId="0" applyNumberFormat="1" applyFont="1" applyBorder="1"/>
    <xf numFmtId="0" fontId="5" fillId="0" borderId="0" xfId="0" applyFont="1"/>
    <xf numFmtId="164" fontId="5" fillId="0" borderId="0" xfId="0" applyNumberFormat="1" applyFont="1"/>
    <xf numFmtId="165" fontId="5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0" fontId="10" fillId="2" borderId="0" xfId="0" applyFont="1" applyFill="1"/>
    <xf numFmtId="0" fontId="10" fillId="0" borderId="0" xfId="0" applyFont="1"/>
    <xf numFmtId="166" fontId="1" fillId="0" borderId="0" xfId="0" applyNumberFormat="1" applyFont="1"/>
    <xf numFmtId="0" fontId="4" fillId="2" borderId="91" xfId="0" applyFont="1" applyFill="1" applyBorder="1"/>
    <xf numFmtId="49" fontId="5" fillId="0" borderId="91" xfId="0" applyNumberFormat="1" applyFont="1" applyBorder="1"/>
    <xf numFmtId="166" fontId="5" fillId="0" borderId="91" xfId="0" applyNumberFormat="1" applyFont="1" applyBorder="1"/>
    <xf numFmtId="166" fontId="5" fillId="0" borderId="0" xfId="0" applyNumberFormat="1" applyFont="1"/>
    <xf numFmtId="0" fontId="5" fillId="0" borderId="0" xfId="0" applyFont="1" applyAlignment="1">
      <alignment wrapText="1"/>
    </xf>
    <xf numFmtId="166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left" wrapText="1"/>
    </xf>
    <xf numFmtId="166" fontId="0" fillId="0" borderId="0" xfId="0" applyNumberFormat="1"/>
    <xf numFmtId="166" fontId="4" fillId="0" borderId="0" xfId="0" applyNumberFormat="1" applyFont="1"/>
    <xf numFmtId="0" fontId="11" fillId="0" borderId="91" xfId="0" applyFont="1" applyBorder="1"/>
    <xf numFmtId="166" fontId="11" fillId="0" borderId="91" xfId="0" applyNumberFormat="1" applyFont="1" applyBorder="1"/>
    <xf numFmtId="164" fontId="11" fillId="0" borderId="91" xfId="0" applyNumberFormat="1" applyFont="1" applyBorder="1"/>
    <xf numFmtId="164" fontId="5" fillId="0" borderId="2" xfId="0" applyNumberFormat="1" applyFont="1" applyFill="1" applyBorder="1"/>
    <xf numFmtId="164" fontId="0" fillId="0" borderId="0" xfId="0" applyNumberFormat="1"/>
    <xf numFmtId="164" fontId="4" fillId="0" borderId="1" xfId="0" applyNumberFormat="1" applyFont="1" applyFill="1" applyBorder="1"/>
    <xf numFmtId="164" fontId="2" fillId="0" borderId="1" xfId="0" applyNumberFormat="1" applyFont="1" applyFill="1" applyBorder="1"/>
    <xf numFmtId="0" fontId="4" fillId="0" borderId="5" xfId="0" applyFont="1" applyFill="1" applyBorder="1"/>
    <xf numFmtId="164" fontId="4" fillId="0" borderId="5" xfId="0" applyNumberFormat="1" applyFont="1" applyFill="1" applyBorder="1"/>
    <xf numFmtId="0" fontId="4" fillId="0" borderId="6" xfId="0" applyFont="1" applyFill="1" applyBorder="1"/>
    <xf numFmtId="164" fontId="4" fillId="0" borderId="6" xfId="0" applyNumberFormat="1" applyFont="1" applyFill="1" applyBorder="1"/>
    <xf numFmtId="0" fontId="5" fillId="0" borderId="92" xfId="0" applyFont="1" applyFill="1" applyBorder="1" applyAlignment="1">
      <alignment horizontal="center"/>
    </xf>
    <xf numFmtId="0" fontId="1" fillId="0" borderId="74" xfId="0" applyFont="1" applyFill="1" applyBorder="1"/>
    <xf numFmtId="0" fontId="1" fillId="0" borderId="93" xfId="0" applyFont="1" applyFill="1" applyBorder="1"/>
    <xf numFmtId="164" fontId="1" fillId="0" borderId="94" xfId="0" applyNumberFormat="1" applyFont="1" applyFill="1" applyBorder="1"/>
    <xf numFmtId="164" fontId="8" fillId="0" borderId="95" xfId="0" applyNumberFormat="1" applyFont="1" applyFill="1" applyBorder="1"/>
    <xf numFmtId="0" fontId="5" fillId="0" borderId="2" xfId="0" applyFont="1" applyFill="1" applyBorder="1" applyAlignment="1">
      <alignment wrapText="1"/>
    </xf>
    <xf numFmtId="0" fontId="5" fillId="0" borderId="47" xfId="0" applyFont="1" applyFill="1" applyBorder="1" applyAlignment="1">
      <alignment wrapText="1"/>
    </xf>
    <xf numFmtId="166" fontId="12" fillId="0" borderId="91" xfId="0" applyNumberFormat="1" applyFont="1" applyBorder="1"/>
    <xf numFmtId="0" fontId="13" fillId="0" borderId="0" xfId="0" applyFont="1"/>
    <xf numFmtId="166" fontId="14" fillId="0" borderId="91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abSelected="1" workbookViewId="0">
      <selection activeCell="C31" sqref="C31"/>
    </sheetView>
  </sheetViews>
  <sheetFormatPr defaultRowHeight="15" x14ac:dyDescent="0.25"/>
  <cols>
    <col min="1" max="1" width="35.7109375" customWidth="1"/>
    <col min="2" max="3" width="15.7109375" customWidth="1"/>
    <col min="4" max="6" width="8.7109375" customWidth="1"/>
    <col min="7" max="7" width="15.7109375" customWidth="1"/>
    <col min="9" max="26" width="0" hidden="1" customWidth="1"/>
  </cols>
  <sheetData>
    <row r="1" spans="1:17" x14ac:dyDescent="0.25">
      <c r="A1" s="3"/>
      <c r="B1" s="3"/>
      <c r="C1" s="3"/>
      <c r="D1" s="3"/>
      <c r="E1" s="3"/>
      <c r="F1" s="3"/>
      <c r="G1" s="3"/>
    </row>
    <row r="2" spans="1:17" x14ac:dyDescent="0.25">
      <c r="A2" s="4" t="s">
        <v>0</v>
      </c>
      <c r="B2" s="3"/>
      <c r="C2" s="3"/>
      <c r="D2" s="3"/>
      <c r="E2" s="3"/>
      <c r="F2" s="6" t="s">
        <v>2</v>
      </c>
      <c r="G2" s="6"/>
    </row>
    <row r="3" spans="1:17" x14ac:dyDescent="0.25">
      <c r="A3" s="3"/>
      <c r="B3" s="3"/>
      <c r="C3" s="3"/>
      <c r="D3" s="3"/>
      <c r="E3" s="3"/>
      <c r="F3" s="7" t="s">
        <v>3</v>
      </c>
      <c r="G3" s="7" t="s">
        <v>4</v>
      </c>
    </row>
    <row r="4" spans="1:17" x14ac:dyDescent="0.25">
      <c r="A4" s="5" t="s">
        <v>1</v>
      </c>
      <c r="B4" s="3"/>
      <c r="C4" s="3"/>
      <c r="D4" s="3"/>
      <c r="E4" s="3"/>
      <c r="F4" s="8">
        <v>0.2</v>
      </c>
      <c r="G4" s="8">
        <v>0</v>
      </c>
    </row>
    <row r="5" spans="1:17" x14ac:dyDescent="0.25">
      <c r="A5" s="3"/>
      <c r="B5" s="3"/>
      <c r="C5" s="3"/>
      <c r="D5" s="3"/>
      <c r="E5" s="3"/>
      <c r="F5" s="3"/>
      <c r="G5" s="3"/>
    </row>
    <row r="6" spans="1:17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9</v>
      </c>
      <c r="F6" s="9" t="s">
        <v>10</v>
      </c>
      <c r="G6" s="9" t="s">
        <v>11</v>
      </c>
    </row>
    <row r="7" spans="1:17" ht="23.25" x14ac:dyDescent="0.25">
      <c r="A7" s="190" t="s">
        <v>12</v>
      </c>
      <c r="B7" s="177"/>
      <c r="C7" s="177"/>
      <c r="D7" s="177"/>
      <c r="E7" s="177"/>
      <c r="F7" s="177"/>
      <c r="G7" s="177"/>
      <c r="K7">
        <f>'SO 11652'!K98</f>
        <v>0</v>
      </c>
      <c r="Q7">
        <v>30.126000000000001</v>
      </c>
    </row>
    <row r="8" spans="1:17" ht="23.25" x14ac:dyDescent="0.25">
      <c r="A8" s="190" t="s">
        <v>13</v>
      </c>
      <c r="B8" s="177"/>
      <c r="C8" s="177"/>
      <c r="D8" s="177"/>
      <c r="E8" s="177"/>
      <c r="F8" s="177"/>
      <c r="G8" s="177"/>
      <c r="K8">
        <f>'SO 11812'!K85</f>
        <v>0</v>
      </c>
      <c r="Q8">
        <v>30.126000000000001</v>
      </c>
    </row>
    <row r="9" spans="1:17" x14ac:dyDescent="0.25">
      <c r="A9" s="190" t="s">
        <v>14</v>
      </c>
      <c r="B9" s="177"/>
      <c r="C9" s="177"/>
      <c r="D9" s="177"/>
      <c r="E9" s="177"/>
      <c r="F9" s="177"/>
      <c r="G9" s="177"/>
      <c r="K9">
        <f>'SO 11841'!K50</f>
        <v>0</v>
      </c>
      <c r="Q9">
        <v>30.126000000000001</v>
      </c>
    </row>
    <row r="10" spans="1:17" x14ac:dyDescent="0.25">
      <c r="A10" s="190" t="s">
        <v>15</v>
      </c>
      <c r="B10" s="177"/>
      <c r="C10" s="177"/>
      <c r="D10" s="177"/>
      <c r="E10" s="177"/>
      <c r="F10" s="177"/>
      <c r="G10" s="177"/>
      <c r="K10">
        <f>'SO 11843'!K55</f>
        <v>0</v>
      </c>
      <c r="Q10">
        <v>30.126000000000001</v>
      </c>
    </row>
    <row r="11" spans="1:17" ht="23.25" x14ac:dyDescent="0.25">
      <c r="A11" s="190" t="s">
        <v>16</v>
      </c>
      <c r="B11" s="177"/>
      <c r="C11" s="177"/>
      <c r="D11" s="177"/>
      <c r="E11" s="177"/>
      <c r="F11" s="177"/>
      <c r="G11" s="177"/>
      <c r="K11">
        <f>'SO 11845'!K50</f>
        <v>0</v>
      </c>
      <c r="Q11">
        <v>30.126000000000001</v>
      </c>
    </row>
    <row r="12" spans="1:17" x14ac:dyDescent="0.25">
      <c r="A12" s="190" t="s">
        <v>17</v>
      </c>
      <c r="B12" s="177"/>
      <c r="C12" s="177"/>
      <c r="D12" s="177"/>
      <c r="E12" s="177"/>
      <c r="F12" s="177"/>
      <c r="G12" s="177"/>
      <c r="K12">
        <f>'SO 11847'!K46</f>
        <v>0</v>
      </c>
      <c r="Q12">
        <v>30.126000000000001</v>
      </c>
    </row>
    <row r="13" spans="1:17" x14ac:dyDescent="0.25">
      <c r="A13" s="190" t="s">
        <v>18</v>
      </c>
      <c r="B13" s="177"/>
      <c r="C13" s="177"/>
      <c r="D13" s="177"/>
      <c r="E13" s="177"/>
      <c r="F13" s="177"/>
      <c r="G13" s="177"/>
      <c r="K13">
        <f>'SO 11849'!K48</f>
        <v>0</v>
      </c>
      <c r="Q13">
        <v>30.126000000000001</v>
      </c>
    </row>
    <row r="14" spans="1:17" x14ac:dyDescent="0.25">
      <c r="A14" s="190" t="s">
        <v>19</v>
      </c>
      <c r="B14" s="177"/>
      <c r="C14" s="177"/>
      <c r="D14" s="177"/>
      <c r="E14" s="177"/>
      <c r="F14" s="177"/>
      <c r="G14" s="177"/>
      <c r="K14">
        <f>'SO 11851'!K56</f>
        <v>0</v>
      </c>
      <c r="Q14">
        <v>30.126000000000001</v>
      </c>
    </row>
    <row r="15" spans="1:17" x14ac:dyDescent="0.25">
      <c r="A15" s="190" t="s">
        <v>20</v>
      </c>
      <c r="B15" s="177"/>
      <c r="C15" s="177"/>
      <c r="D15" s="177"/>
      <c r="E15" s="177"/>
      <c r="F15" s="177"/>
      <c r="G15" s="177"/>
      <c r="K15">
        <f>'SO 11853'!K58</f>
        <v>0</v>
      </c>
      <c r="Q15">
        <v>30.126000000000001</v>
      </c>
    </row>
    <row r="16" spans="1:17" x14ac:dyDescent="0.25">
      <c r="A16" s="190" t="s">
        <v>21</v>
      </c>
      <c r="B16" s="177"/>
      <c r="C16" s="177"/>
      <c r="D16" s="177"/>
      <c r="E16" s="177"/>
      <c r="F16" s="177"/>
      <c r="G16" s="177"/>
      <c r="K16">
        <f>'SO 11855'!K46</f>
        <v>0</v>
      </c>
      <c r="Q16">
        <v>30.126000000000001</v>
      </c>
    </row>
    <row r="17" spans="1:26" x14ac:dyDescent="0.25">
      <c r="A17" s="190" t="s">
        <v>22</v>
      </c>
      <c r="B17" s="177"/>
      <c r="C17" s="177"/>
      <c r="D17" s="177"/>
      <c r="E17" s="177"/>
      <c r="F17" s="177"/>
      <c r="G17" s="177"/>
      <c r="K17">
        <f>'SO 11857'!K46</f>
        <v>0</v>
      </c>
      <c r="Q17">
        <v>30.126000000000001</v>
      </c>
    </row>
    <row r="18" spans="1:26" x14ac:dyDescent="0.25">
      <c r="A18" s="190" t="s">
        <v>23</v>
      </c>
      <c r="B18" s="177"/>
      <c r="C18" s="177"/>
      <c r="D18" s="177"/>
      <c r="E18" s="177"/>
      <c r="F18" s="177"/>
      <c r="G18" s="177"/>
      <c r="K18">
        <f>'SO 11859'!K46</f>
        <v>0</v>
      </c>
      <c r="Q18">
        <v>30.126000000000001</v>
      </c>
    </row>
    <row r="19" spans="1:26" x14ac:dyDescent="0.25">
      <c r="A19" s="191" t="s">
        <v>24</v>
      </c>
      <c r="B19" s="76"/>
      <c r="C19" s="76"/>
      <c r="D19" s="76"/>
      <c r="E19" s="76"/>
      <c r="F19" s="76"/>
      <c r="G19" s="76"/>
      <c r="K19">
        <f>'SO 11892'!K46</f>
        <v>0</v>
      </c>
      <c r="Q19">
        <v>30.126000000000001</v>
      </c>
    </row>
    <row r="20" spans="1:26" x14ac:dyDescent="0.25">
      <c r="A20" s="183" t="s">
        <v>460</v>
      </c>
      <c r="B20" s="184"/>
      <c r="C20" s="184"/>
      <c r="D20" s="184"/>
      <c r="E20" s="184"/>
      <c r="F20" s="184"/>
      <c r="G20" s="184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x14ac:dyDescent="0.25">
      <c r="A21" s="181" t="s">
        <v>461</v>
      </c>
      <c r="B21" s="182"/>
      <c r="C21" s="182"/>
      <c r="D21" s="182"/>
      <c r="E21" s="182"/>
      <c r="F21" s="182"/>
      <c r="G21" s="18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</row>
    <row r="22" spans="1:26" x14ac:dyDescent="0.25">
      <c r="A22" s="5" t="s">
        <v>462</v>
      </c>
      <c r="B22" s="179"/>
      <c r="C22" s="179"/>
      <c r="D22" s="179"/>
      <c r="E22" s="179"/>
      <c r="F22" s="179"/>
      <c r="G22" s="179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</row>
    <row r="23" spans="1:26" x14ac:dyDescent="0.25">
      <c r="A23" s="5" t="s">
        <v>463</v>
      </c>
      <c r="B23" s="179"/>
      <c r="C23" s="179"/>
      <c r="D23" s="179"/>
      <c r="E23" s="179"/>
      <c r="F23" s="179"/>
      <c r="G23" s="179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</row>
    <row r="24" spans="1:26" x14ac:dyDescent="0.25">
      <c r="A24" s="10"/>
      <c r="B24" s="180"/>
      <c r="C24" s="180"/>
      <c r="D24" s="180"/>
      <c r="E24" s="180"/>
      <c r="F24" s="180"/>
      <c r="G24" s="180"/>
    </row>
    <row r="25" spans="1:26" x14ac:dyDescent="0.25">
      <c r="A25" s="10"/>
      <c r="B25" s="180"/>
      <c r="C25" s="180"/>
      <c r="D25" s="180"/>
      <c r="E25" s="180"/>
      <c r="F25" s="180"/>
      <c r="G25" s="180"/>
    </row>
    <row r="26" spans="1:26" x14ac:dyDescent="0.25">
      <c r="A26" s="1"/>
      <c r="B26" s="148"/>
      <c r="C26" s="148"/>
      <c r="D26" s="148"/>
      <c r="E26" s="148"/>
      <c r="F26" s="148"/>
      <c r="G26" s="148"/>
    </row>
    <row r="27" spans="1:26" x14ac:dyDescent="0.25">
      <c r="A27" s="1"/>
      <c r="B27" s="148"/>
      <c r="C27" s="148"/>
      <c r="D27" s="148"/>
      <c r="E27" s="148"/>
      <c r="F27" s="148"/>
      <c r="G27" s="148"/>
    </row>
    <row r="28" spans="1:26" x14ac:dyDescent="0.25">
      <c r="B28" s="178"/>
      <c r="C28" s="178"/>
      <c r="D28" s="178"/>
      <c r="E28" s="178"/>
      <c r="F28" s="178"/>
      <c r="G28" s="178"/>
    </row>
    <row r="29" spans="1:26" x14ac:dyDescent="0.25">
      <c r="B29" s="178"/>
      <c r="C29" s="178"/>
      <c r="D29" s="178"/>
      <c r="E29" s="178"/>
      <c r="F29" s="178"/>
      <c r="G29" s="178"/>
    </row>
    <row r="30" spans="1:26" x14ac:dyDescent="0.25">
      <c r="B30" s="178"/>
      <c r="C30" s="178"/>
      <c r="D30" s="178"/>
      <c r="E30" s="178"/>
      <c r="F30" s="178"/>
      <c r="G30" s="178"/>
    </row>
    <row r="31" spans="1:26" x14ac:dyDescent="0.25">
      <c r="B31" s="178"/>
      <c r="C31" s="178"/>
      <c r="D31" s="178"/>
      <c r="E31" s="178"/>
      <c r="F31" s="178"/>
      <c r="G31" s="178"/>
    </row>
    <row r="32" spans="1:26" x14ac:dyDescent="0.25">
      <c r="B32" s="178"/>
      <c r="C32" s="178"/>
      <c r="D32" s="178"/>
      <c r="E32" s="178"/>
      <c r="F32" s="178"/>
      <c r="G32" s="178"/>
    </row>
    <row r="33" spans="2:7" x14ac:dyDescent="0.25">
      <c r="B33" s="178"/>
      <c r="C33" s="178"/>
      <c r="D33" s="178"/>
      <c r="E33" s="178"/>
      <c r="F33" s="178"/>
      <c r="G33" s="178"/>
    </row>
    <row r="34" spans="2:7" x14ac:dyDescent="0.25">
      <c r="B34" s="178"/>
      <c r="C34" s="178"/>
      <c r="D34" s="178"/>
      <c r="E34" s="178"/>
      <c r="F34" s="178"/>
      <c r="G34" s="178"/>
    </row>
    <row r="35" spans="2:7" x14ac:dyDescent="0.25">
      <c r="B35" s="178"/>
      <c r="C35" s="178"/>
      <c r="D35" s="178"/>
      <c r="E35" s="178"/>
      <c r="F35" s="178"/>
      <c r="G35" s="178"/>
    </row>
    <row r="36" spans="2:7" x14ac:dyDescent="0.25">
      <c r="B36" s="178"/>
      <c r="C36" s="178"/>
      <c r="D36" s="178"/>
      <c r="E36" s="178"/>
      <c r="F36" s="178"/>
      <c r="G36" s="178"/>
    </row>
    <row r="37" spans="2:7" x14ac:dyDescent="0.25">
      <c r="B37" s="178"/>
      <c r="C37" s="178"/>
      <c r="D37" s="178"/>
      <c r="E37" s="178"/>
      <c r="F37" s="178"/>
      <c r="G37" s="178"/>
    </row>
    <row r="38" spans="2:7" x14ac:dyDescent="0.25">
      <c r="B38" s="178"/>
      <c r="C38" s="178"/>
      <c r="D38" s="178"/>
      <c r="E38" s="178"/>
      <c r="F38" s="178"/>
      <c r="G38" s="178"/>
    </row>
    <row r="39" spans="2:7" x14ac:dyDescent="0.25">
      <c r="B39" s="178"/>
      <c r="C39" s="178"/>
      <c r="D39" s="178"/>
      <c r="E39" s="178"/>
      <c r="F39" s="178"/>
      <c r="G39" s="178"/>
    </row>
    <row r="40" spans="2:7" x14ac:dyDescent="0.25">
      <c r="B40" s="178"/>
      <c r="C40" s="178"/>
      <c r="D40" s="178"/>
      <c r="E40" s="178"/>
      <c r="F40" s="178"/>
      <c r="G40" s="178"/>
    </row>
    <row r="41" spans="2:7" x14ac:dyDescent="0.25">
      <c r="B41" s="178"/>
      <c r="C41" s="178"/>
      <c r="D41" s="178"/>
      <c r="E41" s="178"/>
      <c r="F41" s="178"/>
      <c r="G41" s="178"/>
    </row>
    <row r="42" spans="2:7" x14ac:dyDescent="0.25">
      <c r="B42" s="178"/>
      <c r="C42" s="178"/>
      <c r="D42" s="178"/>
      <c r="E42" s="178"/>
      <c r="F42" s="178"/>
      <c r="G42" s="178"/>
    </row>
    <row r="43" spans="2:7" x14ac:dyDescent="0.25">
      <c r="B43" s="178"/>
      <c r="C43" s="178"/>
      <c r="D43" s="178"/>
      <c r="E43" s="178"/>
      <c r="F43" s="178"/>
      <c r="G43" s="178"/>
    </row>
    <row r="44" spans="2:7" x14ac:dyDescent="0.25">
      <c r="B44" s="178"/>
      <c r="C44" s="178"/>
      <c r="D44" s="178"/>
      <c r="E44" s="178"/>
      <c r="F44" s="178"/>
      <c r="G44" s="178"/>
    </row>
    <row r="45" spans="2:7" x14ac:dyDescent="0.25">
      <c r="B45" s="178"/>
      <c r="C45" s="178"/>
      <c r="D45" s="178"/>
      <c r="E45" s="178"/>
      <c r="F45" s="178"/>
      <c r="G45" s="178"/>
    </row>
    <row r="46" spans="2:7" x14ac:dyDescent="0.25">
      <c r="B46" s="178"/>
      <c r="C46" s="178"/>
      <c r="D46" s="178"/>
      <c r="E46" s="178"/>
      <c r="F46" s="178"/>
      <c r="G46" s="178"/>
    </row>
    <row r="47" spans="2:7" x14ac:dyDescent="0.25">
      <c r="B47" s="178"/>
      <c r="C47" s="178"/>
      <c r="D47" s="178"/>
      <c r="E47" s="178"/>
      <c r="F47" s="178"/>
      <c r="G47" s="178"/>
    </row>
    <row r="48" spans="2:7" x14ac:dyDescent="0.25">
      <c r="B48" s="178"/>
      <c r="C48" s="178"/>
      <c r="D48" s="178"/>
      <c r="E48" s="178"/>
      <c r="F48" s="178"/>
      <c r="G48" s="178"/>
    </row>
    <row r="49" spans="2:7" x14ac:dyDescent="0.25">
      <c r="B49" s="178"/>
      <c r="C49" s="178"/>
      <c r="D49" s="178"/>
      <c r="E49" s="178"/>
      <c r="F49" s="178"/>
      <c r="G49" s="178"/>
    </row>
    <row r="50" spans="2:7" x14ac:dyDescent="0.25">
      <c r="B50" s="178"/>
      <c r="C50" s="178"/>
      <c r="D50" s="178"/>
      <c r="E50" s="178"/>
      <c r="F50" s="178"/>
      <c r="G50" s="178"/>
    </row>
    <row r="51" spans="2:7" x14ac:dyDescent="0.25">
      <c r="B51" s="178"/>
      <c r="C51" s="178"/>
      <c r="D51" s="178"/>
      <c r="E51" s="178"/>
      <c r="F51" s="178"/>
      <c r="G51" s="178"/>
    </row>
    <row r="52" spans="2:7" x14ac:dyDescent="0.25">
      <c r="B52" s="178"/>
      <c r="C52" s="178"/>
      <c r="D52" s="178"/>
      <c r="E52" s="178"/>
      <c r="F52" s="178"/>
      <c r="G52" s="178"/>
    </row>
    <row r="53" spans="2:7" x14ac:dyDescent="0.25">
      <c r="B53" s="178"/>
      <c r="C53" s="178"/>
      <c r="D53" s="178"/>
      <c r="E53" s="178"/>
      <c r="F53" s="178"/>
      <c r="G53" s="178"/>
    </row>
    <row r="54" spans="2:7" x14ac:dyDescent="0.25">
      <c r="B54" s="178"/>
      <c r="C54" s="178"/>
      <c r="D54" s="178"/>
      <c r="E54" s="178"/>
      <c r="F54" s="178"/>
      <c r="G54" s="178"/>
    </row>
    <row r="55" spans="2:7" x14ac:dyDescent="0.25">
      <c r="B55" s="178"/>
      <c r="C55" s="178"/>
      <c r="D55" s="178"/>
      <c r="E55" s="178"/>
      <c r="F55" s="178"/>
      <c r="G55" s="178"/>
    </row>
    <row r="56" spans="2:7" x14ac:dyDescent="0.25">
      <c r="B56" s="178"/>
      <c r="C56" s="178"/>
      <c r="D56" s="178"/>
      <c r="E56" s="178"/>
      <c r="F56" s="178"/>
      <c r="G56" s="178"/>
    </row>
    <row r="57" spans="2:7" x14ac:dyDescent="0.25">
      <c r="B57" s="178"/>
      <c r="C57" s="178"/>
      <c r="D57" s="178"/>
      <c r="E57" s="178"/>
      <c r="F57" s="178"/>
      <c r="G57" s="178"/>
    </row>
    <row r="58" spans="2:7" x14ac:dyDescent="0.25">
      <c r="B58" s="178"/>
      <c r="C58" s="178"/>
      <c r="D58" s="178"/>
      <c r="E58" s="178"/>
      <c r="F58" s="178"/>
      <c r="G58" s="178"/>
    </row>
    <row r="59" spans="2:7" x14ac:dyDescent="0.25">
      <c r="B59" s="178"/>
      <c r="C59" s="178"/>
      <c r="D59" s="178"/>
      <c r="E59" s="178"/>
      <c r="F59" s="178"/>
      <c r="G59" s="178"/>
    </row>
    <row r="60" spans="2:7" x14ac:dyDescent="0.25">
      <c r="B60" s="178"/>
      <c r="C60" s="178"/>
      <c r="D60" s="178"/>
      <c r="E60" s="178"/>
      <c r="F60" s="178"/>
      <c r="G60" s="178"/>
    </row>
    <row r="61" spans="2:7" x14ac:dyDescent="0.25">
      <c r="B61" s="178"/>
      <c r="C61" s="178"/>
      <c r="D61" s="178"/>
      <c r="E61" s="178"/>
      <c r="F61" s="178"/>
      <c r="G61" s="178"/>
    </row>
    <row r="62" spans="2:7" x14ac:dyDescent="0.25">
      <c r="B62" s="178"/>
      <c r="C62" s="178"/>
      <c r="D62" s="178"/>
      <c r="E62" s="178"/>
      <c r="F62" s="178"/>
      <c r="G62" s="178"/>
    </row>
    <row r="63" spans="2:7" x14ac:dyDescent="0.25">
      <c r="B63" s="178"/>
      <c r="C63" s="178"/>
      <c r="D63" s="178"/>
      <c r="E63" s="178"/>
      <c r="F63" s="178"/>
      <c r="G63" s="178"/>
    </row>
    <row r="64" spans="2:7" x14ac:dyDescent="0.25">
      <c r="B64" s="178"/>
      <c r="C64" s="178"/>
      <c r="D64" s="178"/>
      <c r="E64" s="178"/>
      <c r="F64" s="178"/>
      <c r="G64" s="178"/>
    </row>
    <row r="65" spans="2:7" x14ac:dyDescent="0.25">
      <c r="B65" s="178"/>
      <c r="C65" s="178"/>
      <c r="D65" s="178"/>
      <c r="E65" s="178"/>
      <c r="F65" s="178"/>
      <c r="G65" s="178"/>
    </row>
    <row r="66" spans="2:7" x14ac:dyDescent="0.25">
      <c r="B66" s="178"/>
      <c r="C66" s="178"/>
      <c r="D66" s="178"/>
      <c r="E66" s="178"/>
      <c r="F66" s="178"/>
      <c r="G66" s="178"/>
    </row>
    <row r="67" spans="2:7" x14ac:dyDescent="0.25">
      <c r="B67" s="178"/>
      <c r="C67" s="178"/>
      <c r="D67" s="178"/>
      <c r="E67" s="178"/>
      <c r="F67" s="178"/>
      <c r="G67" s="178"/>
    </row>
    <row r="68" spans="2:7" x14ac:dyDescent="0.25">
      <c r="B68" s="178"/>
      <c r="C68" s="178"/>
      <c r="D68" s="178"/>
      <c r="E68" s="178"/>
      <c r="F68" s="178"/>
      <c r="G68" s="178"/>
    </row>
    <row r="69" spans="2:7" x14ac:dyDescent="0.25">
      <c r="B69" s="178"/>
      <c r="C69" s="178"/>
      <c r="D69" s="178"/>
      <c r="E69" s="178"/>
      <c r="F69" s="178"/>
      <c r="G69" s="178"/>
    </row>
    <row r="70" spans="2:7" x14ac:dyDescent="0.25">
      <c r="B70" s="178"/>
      <c r="C70" s="178"/>
      <c r="D70" s="178"/>
      <c r="E70" s="178"/>
      <c r="F70" s="178"/>
      <c r="G70" s="178"/>
    </row>
    <row r="71" spans="2:7" x14ac:dyDescent="0.25">
      <c r="B71" s="178"/>
      <c r="C71" s="178"/>
      <c r="D71" s="178"/>
      <c r="E71" s="178"/>
      <c r="F71" s="178"/>
      <c r="G71" s="178"/>
    </row>
    <row r="72" spans="2:7" x14ac:dyDescent="0.25">
      <c r="B72" s="178"/>
      <c r="C72" s="178"/>
      <c r="D72" s="178"/>
      <c r="E72" s="178"/>
      <c r="F72" s="178"/>
      <c r="G72" s="178"/>
    </row>
    <row r="73" spans="2:7" x14ac:dyDescent="0.25">
      <c r="B73" s="178"/>
      <c r="C73" s="178"/>
      <c r="D73" s="178"/>
      <c r="E73" s="178"/>
      <c r="F73" s="178"/>
      <c r="G73" s="178"/>
    </row>
    <row r="74" spans="2:7" x14ac:dyDescent="0.25">
      <c r="B74" s="178"/>
      <c r="C74" s="178"/>
      <c r="D74" s="178"/>
      <c r="E74" s="178"/>
      <c r="F74" s="178"/>
      <c r="G74" s="178"/>
    </row>
    <row r="75" spans="2:7" x14ac:dyDescent="0.25">
      <c r="B75" s="178"/>
      <c r="C75" s="178"/>
      <c r="D75" s="178"/>
      <c r="E75" s="178"/>
      <c r="F75" s="178"/>
      <c r="G75" s="178"/>
    </row>
    <row r="76" spans="2:7" x14ac:dyDescent="0.25">
      <c r="B76" s="178"/>
      <c r="C76" s="178"/>
      <c r="D76" s="178"/>
      <c r="E76" s="178"/>
      <c r="F76" s="178"/>
      <c r="G76" s="178"/>
    </row>
    <row r="77" spans="2:7" x14ac:dyDescent="0.25">
      <c r="B77" s="178"/>
      <c r="C77" s="178"/>
      <c r="D77" s="178"/>
      <c r="E77" s="178"/>
      <c r="F77" s="178"/>
      <c r="G77" s="178"/>
    </row>
    <row r="78" spans="2:7" x14ac:dyDescent="0.25">
      <c r="B78" s="178"/>
      <c r="C78" s="178"/>
      <c r="D78" s="178"/>
      <c r="E78" s="178"/>
      <c r="F78" s="178"/>
      <c r="G78" s="178"/>
    </row>
    <row r="79" spans="2:7" x14ac:dyDescent="0.25">
      <c r="B79" s="178"/>
      <c r="C79" s="178"/>
      <c r="D79" s="178"/>
      <c r="E79" s="178"/>
      <c r="F79" s="178"/>
      <c r="G79" s="178"/>
    </row>
    <row r="80" spans="2:7" x14ac:dyDescent="0.25">
      <c r="B80" s="178"/>
      <c r="C80" s="178"/>
      <c r="D80" s="178"/>
      <c r="E80" s="178"/>
      <c r="F80" s="178"/>
      <c r="G80" s="178"/>
    </row>
    <row r="81" spans="2:7" x14ac:dyDescent="0.25">
      <c r="B81" s="178"/>
      <c r="C81" s="178"/>
      <c r="D81" s="178"/>
      <c r="E81" s="178"/>
      <c r="F81" s="178"/>
      <c r="G81" s="178"/>
    </row>
    <row r="82" spans="2:7" x14ac:dyDescent="0.25">
      <c r="B82" s="178"/>
      <c r="C82" s="178"/>
      <c r="D82" s="178"/>
      <c r="E82" s="178"/>
      <c r="F82" s="178"/>
      <c r="G82" s="178"/>
    </row>
    <row r="83" spans="2:7" x14ac:dyDescent="0.25">
      <c r="B83" s="178"/>
      <c r="C83" s="178"/>
      <c r="D83" s="178"/>
      <c r="E83" s="178"/>
      <c r="F83" s="178"/>
      <c r="G83" s="178"/>
    </row>
    <row r="84" spans="2:7" x14ac:dyDescent="0.25">
      <c r="B84" s="178"/>
      <c r="C84" s="178"/>
      <c r="D84" s="178"/>
      <c r="E84" s="178"/>
      <c r="F84" s="178"/>
      <c r="G84" s="178"/>
    </row>
    <row r="85" spans="2:7" x14ac:dyDescent="0.25">
      <c r="B85" s="178"/>
      <c r="C85" s="178"/>
      <c r="D85" s="178"/>
      <c r="E85" s="178"/>
      <c r="F85" s="178"/>
      <c r="G85" s="178"/>
    </row>
    <row r="86" spans="2:7" x14ac:dyDescent="0.25">
      <c r="B86" s="178"/>
      <c r="C86" s="178"/>
      <c r="D86" s="178"/>
      <c r="E86" s="178"/>
      <c r="F86" s="178"/>
      <c r="G86" s="178"/>
    </row>
    <row r="87" spans="2:7" x14ac:dyDescent="0.25">
      <c r="B87" s="178"/>
      <c r="C87" s="178"/>
      <c r="D87" s="178"/>
      <c r="E87" s="178"/>
      <c r="F87" s="178"/>
      <c r="G87" s="178"/>
    </row>
    <row r="88" spans="2:7" x14ac:dyDescent="0.25">
      <c r="B88" s="178"/>
      <c r="C88" s="178"/>
      <c r="D88" s="178"/>
      <c r="E88" s="178"/>
      <c r="F88" s="178"/>
      <c r="G88" s="178"/>
    </row>
    <row r="89" spans="2:7" x14ac:dyDescent="0.25">
      <c r="B89" s="178"/>
      <c r="C89" s="178"/>
      <c r="D89" s="178"/>
      <c r="E89" s="178"/>
      <c r="F89" s="178"/>
      <c r="G89" s="178"/>
    </row>
    <row r="90" spans="2:7" x14ac:dyDescent="0.25">
      <c r="B90" s="178"/>
      <c r="C90" s="178"/>
      <c r="D90" s="178"/>
      <c r="E90" s="178"/>
      <c r="F90" s="178"/>
      <c r="G90" s="178"/>
    </row>
    <row r="91" spans="2:7" x14ac:dyDescent="0.25">
      <c r="B91" s="178"/>
      <c r="C91" s="178"/>
      <c r="D91" s="178"/>
      <c r="E91" s="178"/>
      <c r="F91" s="178"/>
      <c r="G91" s="178"/>
    </row>
    <row r="92" spans="2:7" x14ac:dyDescent="0.25">
      <c r="B92" s="178"/>
      <c r="C92" s="178"/>
      <c r="D92" s="178"/>
      <c r="E92" s="178"/>
      <c r="F92" s="178"/>
      <c r="G92" s="178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opLeftCell="A7"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464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6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23"/>
      <c r="C3" s="20"/>
      <c r="D3" s="17"/>
      <c r="E3" s="17"/>
      <c r="F3" s="17"/>
      <c r="G3" s="46" t="s">
        <v>28</v>
      </c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28"/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'Kryci_list 11652'!D16+'Kryci_list 11812'!D16+'Kryci_list 11841'!D16+'Kryci_list 11843'!D16+'Kryci_list 11845'!D16+'Kryci_list 11847'!D16+'Kryci_list 11849'!D16+'Kryci_list 11851'!D16+'Kryci_list 11853'!D16+'Kryci_list 11855'!D16+'Kryci_list 11857'!D16+'Kryci_list 11859'!D16+'Kryci_list 11892'!D16</f>
        <v>0</v>
      </c>
      <c r="E16" s="96">
        <f>'Kryci_list 11652'!E16+'Kryci_list 11812'!E16+'Kryci_list 11841'!E16+'Kryci_list 11843'!E16+'Kryci_list 11845'!E16+'Kryci_list 11847'!E16+'Kryci_list 11849'!E16+'Kryci_list 11851'!E16+'Kryci_list 11853'!E16+'Kryci_list 11855'!E16+'Kryci_list 11857'!E16+'Kryci_list 11859'!E16+'Kryci_list 11892'!E16</f>
        <v>0</v>
      </c>
      <c r="F16" s="105">
        <f>'Kryci_list 11652'!F16+'Kryci_list 11812'!F16+'Kryci_list 11841'!F16+'Kryci_list 11843'!F16+'Kryci_list 11845'!F16+'Kryci_list 11847'!F16+'Kryci_list 11849'!F16+'Kryci_list 11851'!F16+'Kryci_list 11853'!F16+'Kryci_list 11855'!F16+'Kryci_list 11857'!F16+'Kryci_list 11859'!F16+'Kryci_list 11892'!F16</f>
        <v>0</v>
      </c>
      <c r="G16" s="60">
        <v>6</v>
      </c>
      <c r="H16" s="114" t="s">
        <v>45</v>
      </c>
      <c r="I16" s="128"/>
      <c r="J16" s="125">
        <f>Rekapitulácia!F20</f>
        <v>0</v>
      </c>
    </row>
    <row r="17" spans="1:10" ht="18" customHeight="1" x14ac:dyDescent="0.25">
      <c r="A17" s="11"/>
      <c r="B17" s="67">
        <v>2</v>
      </c>
      <c r="C17" s="70" t="s">
        <v>40</v>
      </c>
      <c r="D17" s="77">
        <f>'Kryci_list 11652'!D17+'Kryci_list 11812'!D17+'Kryci_list 11841'!D17+'Kryci_list 11843'!D17+'Kryci_list 11845'!D17+'Kryci_list 11847'!D17+'Kryci_list 11849'!D17+'Kryci_list 11851'!D17+'Kryci_list 11853'!D17+'Kryci_list 11855'!D17+'Kryci_list 11857'!D17+'Kryci_list 11859'!D17+'Kryci_list 11892'!D17</f>
        <v>0</v>
      </c>
      <c r="E17" s="75">
        <f>'Kryci_list 11652'!E17+'Kryci_list 11812'!E17+'Kryci_list 11841'!E17+'Kryci_list 11843'!E17+'Kryci_list 11845'!E17+'Kryci_list 11847'!E17+'Kryci_list 11849'!E17+'Kryci_list 11851'!E17+'Kryci_list 11853'!E17+'Kryci_list 11855'!E17+'Kryci_list 11857'!E17+'Kryci_list 11859'!E17+'Kryci_list 11892'!E17</f>
        <v>0</v>
      </c>
      <c r="F17" s="80">
        <f>'Kryci_list 11652'!F17+'Kryci_list 11812'!F17+'Kryci_list 11841'!F17+'Kryci_list 11843'!F17+'Kryci_list 11845'!F17+'Kryci_list 11847'!F17+'Kryci_list 11849'!F17+'Kryci_list 11851'!F17+'Kryci_list 11853'!F17+'Kryci_list 11855'!F17+'Kryci_list 11857'!F17+'Kryci_list 11859'!F17+'Kryci_list 11892'!F17</f>
        <v>0</v>
      </c>
      <c r="G17" s="61">
        <v>7</v>
      </c>
      <c r="H17" s="115" t="s">
        <v>46</v>
      </c>
      <c r="I17" s="128"/>
      <c r="J17" s="126">
        <f>Rekapitulácia!E20</f>
        <v>0</v>
      </c>
    </row>
    <row r="18" spans="1:10" ht="18" customHeight="1" x14ac:dyDescent="0.25">
      <c r="A18" s="11"/>
      <c r="B18" s="68">
        <v>3</v>
      </c>
      <c r="C18" s="71" t="s">
        <v>41</v>
      </c>
      <c r="D18" s="78">
        <f>'Kryci_list 11652'!D18+'Kryci_list 11812'!D18+'Kryci_list 11841'!D18+'Kryci_list 11843'!D18+'Kryci_list 11845'!D18+'Kryci_list 11847'!D18+'Kryci_list 11849'!D18+'Kryci_list 11851'!D18+'Kryci_list 11853'!D18+'Kryci_list 11855'!D18+'Kryci_list 11857'!D18+'Kryci_list 11859'!D18+'Kryci_list 11892'!D18</f>
        <v>0</v>
      </c>
      <c r="E18" s="76">
        <f>'Kryci_list 11652'!E18+'Kryci_list 11812'!E18+'Kryci_list 11841'!E18+'Kryci_list 11843'!E18+'Kryci_list 11845'!E18+'Kryci_list 11847'!E18+'Kryci_list 11849'!E18+'Kryci_list 11851'!E18+'Kryci_list 11853'!E18+'Kryci_list 11855'!E18+'Kryci_list 11857'!E18+'Kryci_list 11859'!E18+'Kryci_list 11892'!E18</f>
        <v>0</v>
      </c>
      <c r="F18" s="81">
        <f>'Kryci_list 11652'!F18+'Kryci_list 11812'!F18+'Kryci_list 11841'!F18+'Kryci_list 11843'!F18+'Kryci_list 11845'!F18+'Kryci_list 11847'!F18+'Kryci_list 11849'!F18+'Kryci_list 11851'!F18+'Kryci_list 11853'!F18+'Kryci_list 11855'!F18+'Kryci_list 11857'!F18+'Kryci_list 11859'!F18+'Kryci_list 11892'!F18</f>
        <v>0</v>
      </c>
      <c r="G18" s="61">
        <v>8</v>
      </c>
      <c r="H18" s="115" t="s">
        <v>47</v>
      </c>
      <c r="I18" s="128"/>
      <c r="J18" s="126">
        <f>Rekapitulácia!D20</f>
        <v>0</v>
      </c>
    </row>
    <row r="19" spans="1:10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10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10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10" ht="18" customHeight="1" x14ac:dyDescent="0.25">
      <c r="A22" s="11"/>
      <c r="B22" s="60">
        <v>11</v>
      </c>
      <c r="C22" s="63" t="s">
        <v>55</v>
      </c>
      <c r="D22" s="86"/>
      <c r="E22" s="89"/>
      <c r="F22" s="80">
        <f>'Kryci_list 11652'!F22+'Kryci_list 11812'!F22+'Kryci_list 11841'!F22+'Kryci_list 11843'!F22+'Kryci_list 11845'!F22+'Kryci_list 11847'!F22+'Kryci_list 11849'!F22+'Kryci_list 11851'!F22+'Kryci_list 11853'!F22+'Kryci_list 11855'!F22+'Kryci_list 11857'!F22+'Kryci_list 11859'!F22+'Kryci_list 11892'!F22</f>
        <v>0</v>
      </c>
      <c r="G22" s="60">
        <v>16</v>
      </c>
      <c r="H22" s="114" t="s">
        <v>61</v>
      </c>
      <c r="I22" s="128"/>
      <c r="J22" s="125">
        <f>'Kryci_list 11652'!J22+'Kryci_list 11812'!J22+'Kryci_list 11841'!J22+'Kryci_list 11843'!J22+'Kryci_list 11845'!J22+'Kryci_list 11847'!J22+'Kryci_list 11849'!J22+'Kryci_list 11851'!J22+'Kryci_list 11853'!J22+'Kryci_list 11855'!J22+'Kryci_list 11857'!J22+'Kryci_list 11859'!J22+'Kryci_list 11892'!J22</f>
        <v>0</v>
      </c>
    </row>
    <row r="23" spans="1:10" ht="18" customHeight="1" x14ac:dyDescent="0.25">
      <c r="A23" s="11"/>
      <c r="B23" s="61">
        <v>12</v>
      </c>
      <c r="C23" s="64" t="s">
        <v>56</v>
      </c>
      <c r="D23" s="66"/>
      <c r="E23" s="89"/>
      <c r="F23" s="81">
        <f>'Kryci_list 11652'!F23+'Kryci_list 11812'!F23+'Kryci_list 11841'!F23+'Kryci_list 11843'!F23+'Kryci_list 11845'!F23+'Kryci_list 11847'!F23+'Kryci_list 11849'!F23+'Kryci_list 11851'!F23+'Kryci_list 11853'!F23+'Kryci_list 11855'!F23+'Kryci_list 11857'!F23+'Kryci_list 11859'!F23+'Kryci_list 11892'!F23</f>
        <v>0</v>
      </c>
      <c r="G23" s="61">
        <v>17</v>
      </c>
      <c r="H23" s="115" t="s">
        <v>62</v>
      </c>
      <c r="I23" s="128"/>
      <c r="J23" s="126">
        <f>'Kryci_list 11652'!J23+'Kryci_list 11812'!J23+'Kryci_list 11841'!J23+'Kryci_list 11843'!J23+'Kryci_list 11845'!J23+'Kryci_list 11847'!J23+'Kryci_list 11849'!J23+'Kryci_list 11851'!J23+'Kryci_list 11853'!J23+'Kryci_list 11855'!J23+'Kryci_list 11857'!J23+'Kryci_list 11859'!J23+'Kryci_list 11892'!J23</f>
        <v>0</v>
      </c>
    </row>
    <row r="24" spans="1:10" ht="18" customHeight="1" x14ac:dyDescent="0.25">
      <c r="A24" s="11"/>
      <c r="B24" s="61">
        <v>13</v>
      </c>
      <c r="C24" s="64" t="s">
        <v>57</v>
      </c>
      <c r="D24" s="66"/>
      <c r="E24" s="89"/>
      <c r="F24" s="81">
        <f>'Kryci_list 11652'!F24+'Kryci_list 11812'!F24+'Kryci_list 11841'!F24+'Kryci_list 11843'!F24+'Kryci_list 11845'!F24+'Kryci_list 11847'!F24+'Kryci_list 11849'!F24+'Kryci_list 11851'!F24+'Kryci_list 11853'!F24+'Kryci_list 11855'!F24+'Kryci_list 11857'!F24+'Kryci_list 11859'!F24+'Kryci_list 11892'!F24</f>
        <v>0</v>
      </c>
      <c r="G24" s="61">
        <v>18</v>
      </c>
      <c r="H24" s="115" t="s">
        <v>63</v>
      </c>
      <c r="I24" s="128"/>
      <c r="J24" s="126">
        <f>'Kryci_list 11652'!J24+'Kryci_list 11812'!J24+'Kryci_list 11841'!J24+'Kryci_list 11843'!J24+'Kryci_list 11845'!J24+'Kryci_list 11847'!J24+'Kryci_list 11849'!J24+'Kryci_list 11851'!J24+'Kryci_list 11853'!J24+'Kryci_list 11855'!J24+'Kryci_list 11857'!J24+'Kryci_list 11859'!J24+'Kryci_list 11892'!J24</f>
        <v>0</v>
      </c>
    </row>
    <row r="25" spans="1:10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6"/>
    </row>
    <row r="26" spans="1:10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10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10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10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Rekapitulácia!B21</f>
        <v>0</v>
      </c>
      <c r="J29" s="118">
        <f>ROUND(((ROUND(I29,2)*20)/100),2)*1</f>
        <v>0</v>
      </c>
    </row>
    <row r="30" spans="1:10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Rekapitulácia!B22</f>
        <v>0</v>
      </c>
      <c r="J30" s="119">
        <f>ROUND(((ROUND(I30,2)*0)/100),2)</f>
        <v>0</v>
      </c>
    </row>
    <row r="31" spans="1:10" ht="18" customHeight="1" x14ac:dyDescent="0.25">
      <c r="A31" s="11"/>
      <c r="B31" s="24"/>
      <c r="C31" s="138"/>
      <c r="D31" s="139"/>
      <c r="E31" s="22"/>
      <c r="F31" s="11"/>
      <c r="G31" s="61">
        <v>24</v>
      </c>
      <c r="H31" s="115" t="s">
        <v>42</v>
      </c>
      <c r="I31" s="28"/>
      <c r="J31" s="189">
        <f>SUM(J28:J30)</f>
        <v>0</v>
      </c>
    </row>
    <row r="32" spans="1:10" ht="18" customHeight="1" thickBot="1" x14ac:dyDescent="0.3">
      <c r="A32" s="11"/>
      <c r="B32" s="48"/>
      <c r="C32" s="116"/>
      <c r="D32" s="123"/>
      <c r="E32" s="83"/>
      <c r="F32" s="84"/>
      <c r="G32" s="185" t="s">
        <v>53</v>
      </c>
      <c r="H32" s="186"/>
      <c r="I32" s="187"/>
      <c r="J32" s="188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5"/>
      <c r="G33" s="14"/>
      <c r="H33" s="140" t="s">
        <v>68</v>
      </c>
      <c r="I33" s="30"/>
      <c r="J33" s="34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27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11652'!B18</f>
        <v>0</v>
      </c>
      <c r="E16" s="96">
        <f>'Rekap 11652'!C18</f>
        <v>0</v>
      </c>
      <c r="F16" s="105">
        <f>'Rekap 11652'!D18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11652'!Z98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11652'!K9:'SO 11652'!K97)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11652'!K9:'SO 11652'!K97)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27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11652'!L31</f>
        <v>0</v>
      </c>
      <c r="C11" s="156">
        <f>'SO 11652'!M31</f>
        <v>0</v>
      </c>
      <c r="D11" s="156">
        <f>'SO 11652'!I31</f>
        <v>0</v>
      </c>
      <c r="E11" s="157">
        <f>'SO 11652'!P31</f>
        <v>0</v>
      </c>
      <c r="F11" s="157">
        <f>'SO 11652'!S31</f>
        <v>413.32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77</v>
      </c>
      <c r="B12" s="156">
        <f>'SO 11652'!L36</f>
        <v>0</v>
      </c>
      <c r="C12" s="156">
        <f>'SO 11652'!M36</f>
        <v>0</v>
      </c>
      <c r="D12" s="156">
        <f>'SO 11652'!I36</f>
        <v>0</v>
      </c>
      <c r="E12" s="157">
        <f>'SO 11652'!P36</f>
        <v>15.86</v>
      </c>
      <c r="F12" s="157">
        <f>'SO 11652'!S36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78</v>
      </c>
      <c r="B13" s="156">
        <f>'SO 11652'!L57</f>
        <v>0</v>
      </c>
      <c r="C13" s="156">
        <f>'SO 11652'!M57</f>
        <v>0</v>
      </c>
      <c r="D13" s="156">
        <f>'SO 11652'!I57</f>
        <v>0</v>
      </c>
      <c r="E13" s="157">
        <f>'SO 11652'!P57</f>
        <v>554.96</v>
      </c>
      <c r="F13" s="157">
        <f>'SO 11652'!S57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79</v>
      </c>
      <c r="B14" s="156">
        <f>'SO 11652'!L61</f>
        <v>0</v>
      </c>
      <c r="C14" s="156">
        <f>'SO 11652'!M61</f>
        <v>0</v>
      </c>
      <c r="D14" s="156">
        <f>'SO 11652'!I61</f>
        <v>0</v>
      </c>
      <c r="E14" s="157">
        <f>'SO 11652'!P61</f>
        <v>7.35</v>
      </c>
      <c r="F14" s="157">
        <f>'SO 11652'!S61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80</v>
      </c>
      <c r="B15" s="156">
        <f>'SO 11652'!L65</f>
        <v>0</v>
      </c>
      <c r="C15" s="156">
        <f>'SO 11652'!M65</f>
        <v>0</v>
      </c>
      <c r="D15" s="156">
        <f>'SO 11652'!I65</f>
        <v>0</v>
      </c>
      <c r="E15" s="157">
        <f>'SO 11652'!P65</f>
        <v>1.29</v>
      </c>
      <c r="F15" s="157">
        <f>'SO 11652'!S65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155" t="s">
        <v>81</v>
      </c>
      <c r="B16" s="156">
        <f>'SO 11652'!L91</f>
        <v>0</v>
      </c>
      <c r="C16" s="156">
        <f>'SO 11652'!M91</f>
        <v>0</v>
      </c>
      <c r="D16" s="156">
        <f>'SO 11652'!I91</f>
        <v>0</v>
      </c>
      <c r="E16" s="157">
        <f>'SO 11652'!P91</f>
        <v>39.14</v>
      </c>
      <c r="F16" s="157">
        <f>'SO 11652'!S91</f>
        <v>0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55" t="s">
        <v>82</v>
      </c>
      <c r="B17" s="156">
        <f>'SO 11652'!L95</f>
        <v>0</v>
      </c>
      <c r="C17" s="156">
        <f>'SO 11652'!M95</f>
        <v>0</v>
      </c>
      <c r="D17" s="156">
        <f>'SO 11652'!I95</f>
        <v>0</v>
      </c>
      <c r="E17" s="157">
        <f>'SO 11652'!P95</f>
        <v>0</v>
      </c>
      <c r="F17" s="157">
        <f>'SO 11652'!S95</f>
        <v>0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x14ac:dyDescent="0.25">
      <c r="A18" s="2" t="s">
        <v>75</v>
      </c>
      <c r="B18" s="158">
        <f>'SO 11652'!L97</f>
        <v>0</v>
      </c>
      <c r="C18" s="158">
        <f>'SO 11652'!M97</f>
        <v>0</v>
      </c>
      <c r="D18" s="158">
        <f>'SO 11652'!I97</f>
        <v>0</v>
      </c>
      <c r="E18" s="159">
        <f>'SO 11652'!P97</f>
        <v>618.6</v>
      </c>
      <c r="F18" s="159">
        <f>'SO 11652'!S97</f>
        <v>413.32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2" t="s">
        <v>83</v>
      </c>
      <c r="B20" s="158">
        <f>'SO 11652'!L98</f>
        <v>0</v>
      </c>
      <c r="C20" s="158">
        <f>'SO 11652'!M98</f>
        <v>0</v>
      </c>
      <c r="D20" s="158">
        <f>'SO 11652'!I98</f>
        <v>0</v>
      </c>
      <c r="E20" s="159">
        <f>'SO 11652'!P98</f>
        <v>618.6</v>
      </c>
      <c r="F20" s="159">
        <f>'SO 11652'!S98</f>
        <v>413.32</v>
      </c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"/>
  <sheetViews>
    <sheetView workbookViewId="0">
      <pane ySplit="8" topLeftCell="A77" activePane="bottomLeft" state="frozen"/>
      <selection pane="bottomLeft" activeCell="G11" sqref="G11:I99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27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95</v>
      </c>
      <c r="D11" s="167" t="s">
        <v>96</v>
      </c>
      <c r="E11" s="167" t="s">
        <v>97</v>
      </c>
      <c r="F11" s="168">
        <v>50</v>
      </c>
      <c r="G11" s="169"/>
      <c r="H11" s="169"/>
      <c r="I11" s="169"/>
      <c r="J11" s="167">
        <f t="shared" ref="J11:J30" si="0">ROUND(F11*(N11),2)</f>
        <v>82</v>
      </c>
      <c r="K11" s="1">
        <f t="shared" ref="K11:K30" si="1">ROUND(F11*(O11),2)</f>
        <v>0</v>
      </c>
      <c r="L11" s="1">
        <f t="shared" ref="L11:L29" si="2">ROUND(F11*(G11),2)</f>
        <v>0</v>
      </c>
      <c r="M11" s="1"/>
      <c r="N11" s="1">
        <v>1.6400000000000001</v>
      </c>
      <c r="O11" s="1"/>
      <c r="P11" s="166"/>
      <c r="Q11" s="172"/>
      <c r="R11" s="172"/>
      <c r="S11" s="166">
        <f>ROUND(F11*(X11),3)</f>
        <v>8</v>
      </c>
      <c r="X11">
        <v>0.16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98</v>
      </c>
      <c r="D12" s="167" t="s">
        <v>99</v>
      </c>
      <c r="E12" s="167" t="s">
        <v>97</v>
      </c>
      <c r="F12" s="168">
        <v>20</v>
      </c>
      <c r="G12" s="169"/>
      <c r="H12" s="169"/>
      <c r="I12" s="169"/>
      <c r="J12" s="167">
        <f t="shared" si="0"/>
        <v>277.60000000000002</v>
      </c>
      <c r="K12" s="1">
        <f t="shared" si="1"/>
        <v>0</v>
      </c>
      <c r="L12" s="1">
        <f t="shared" si="2"/>
        <v>0</v>
      </c>
      <c r="M12" s="1"/>
      <c r="N12" s="1">
        <v>13.88</v>
      </c>
      <c r="O12" s="1"/>
      <c r="P12" s="166"/>
      <c r="Q12" s="172"/>
      <c r="R12" s="172"/>
      <c r="S12" s="166">
        <f>ROUND(F12*(X12),3)</f>
        <v>4.5</v>
      </c>
      <c r="X12">
        <v>0.22500000000000001</v>
      </c>
      <c r="Z12">
        <v>0</v>
      </c>
    </row>
    <row r="13" spans="1:26" ht="24.95" customHeight="1" x14ac:dyDescent="0.25">
      <c r="A13" s="170"/>
      <c r="B13" s="167" t="s">
        <v>94</v>
      </c>
      <c r="C13" s="171" t="s">
        <v>100</v>
      </c>
      <c r="D13" s="167" t="s">
        <v>101</v>
      </c>
      <c r="E13" s="167" t="s">
        <v>97</v>
      </c>
      <c r="F13" s="168">
        <v>490</v>
      </c>
      <c r="G13" s="169"/>
      <c r="H13" s="169"/>
      <c r="I13" s="169"/>
      <c r="J13" s="167">
        <f t="shared" si="0"/>
        <v>1112.3</v>
      </c>
      <c r="K13" s="1">
        <f t="shared" si="1"/>
        <v>0</v>
      </c>
      <c r="L13" s="1">
        <f t="shared" si="2"/>
        <v>0</v>
      </c>
      <c r="M13" s="1"/>
      <c r="N13" s="1">
        <v>2.27</v>
      </c>
      <c r="O13" s="1"/>
      <c r="P13" s="166"/>
      <c r="Q13" s="172"/>
      <c r="R13" s="172"/>
      <c r="S13" s="166">
        <f>ROUND(F13*(X13),3)</f>
        <v>352.8</v>
      </c>
      <c r="X13">
        <v>0.72</v>
      </c>
      <c r="Z13">
        <v>0</v>
      </c>
    </row>
    <row r="14" spans="1:26" ht="24.95" customHeight="1" x14ac:dyDescent="0.25">
      <c r="A14" s="170"/>
      <c r="B14" s="167" t="s">
        <v>94</v>
      </c>
      <c r="C14" s="171" t="s">
        <v>102</v>
      </c>
      <c r="D14" s="167" t="s">
        <v>103</v>
      </c>
      <c r="E14" s="167" t="s">
        <v>97</v>
      </c>
      <c r="F14" s="168">
        <v>490</v>
      </c>
      <c r="G14" s="169"/>
      <c r="H14" s="169"/>
      <c r="I14" s="169"/>
      <c r="J14" s="167">
        <f t="shared" si="0"/>
        <v>343</v>
      </c>
      <c r="K14" s="1">
        <f t="shared" si="1"/>
        <v>0</v>
      </c>
      <c r="L14" s="1">
        <f t="shared" si="2"/>
        <v>0</v>
      </c>
      <c r="M14" s="1"/>
      <c r="N14" s="1">
        <v>0.7</v>
      </c>
      <c r="O14" s="1"/>
      <c r="P14" s="166"/>
      <c r="Q14" s="172"/>
      <c r="R14" s="172"/>
      <c r="S14" s="166">
        <f>ROUND(F14*(X14),3)</f>
        <v>48.02</v>
      </c>
      <c r="X14">
        <v>9.8000000000000004E-2</v>
      </c>
      <c r="Z14">
        <v>0</v>
      </c>
    </row>
    <row r="15" spans="1:26" ht="24.95" customHeight="1" x14ac:dyDescent="0.25">
      <c r="A15" s="170"/>
      <c r="B15" s="167" t="s">
        <v>94</v>
      </c>
      <c r="C15" s="171" t="s">
        <v>104</v>
      </c>
      <c r="D15" s="167" t="s">
        <v>105</v>
      </c>
      <c r="E15" s="167" t="s">
        <v>106</v>
      </c>
      <c r="F15" s="168">
        <v>14</v>
      </c>
      <c r="G15" s="169"/>
      <c r="H15" s="169"/>
      <c r="I15" s="169"/>
      <c r="J15" s="167">
        <f t="shared" si="0"/>
        <v>12.6</v>
      </c>
      <c r="K15" s="1">
        <f t="shared" si="1"/>
        <v>0</v>
      </c>
      <c r="L15" s="1">
        <f t="shared" si="2"/>
        <v>0</v>
      </c>
      <c r="M15" s="1"/>
      <c r="N15" s="1">
        <v>0.9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108</v>
      </c>
      <c r="D16" s="167" t="s">
        <v>109</v>
      </c>
      <c r="E16" s="167" t="s">
        <v>110</v>
      </c>
      <c r="F16" s="168">
        <v>9.6</v>
      </c>
      <c r="G16" s="169"/>
      <c r="H16" s="169"/>
      <c r="I16" s="169"/>
      <c r="J16" s="167">
        <f t="shared" si="0"/>
        <v>15.36</v>
      </c>
      <c r="K16" s="1">
        <f t="shared" si="1"/>
        <v>0</v>
      </c>
      <c r="L16" s="1">
        <f t="shared" si="2"/>
        <v>0</v>
      </c>
      <c r="M16" s="1"/>
      <c r="N16" s="1">
        <v>1.6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111</v>
      </c>
      <c r="C17" s="171" t="s">
        <v>112</v>
      </c>
      <c r="D17" s="167" t="s">
        <v>113</v>
      </c>
      <c r="E17" s="167" t="s">
        <v>110</v>
      </c>
      <c r="F17" s="168">
        <v>171.4</v>
      </c>
      <c r="G17" s="169"/>
      <c r="H17" s="169"/>
      <c r="I17" s="169"/>
      <c r="J17" s="167">
        <f t="shared" si="0"/>
        <v>359.94</v>
      </c>
      <c r="K17" s="1">
        <f t="shared" si="1"/>
        <v>0</v>
      </c>
      <c r="L17" s="1">
        <f t="shared" si="2"/>
        <v>0</v>
      </c>
      <c r="M17" s="1"/>
      <c r="N17" s="1">
        <v>2.1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111</v>
      </c>
      <c r="C18" s="171" t="s">
        <v>114</v>
      </c>
      <c r="D18" s="167" t="s">
        <v>115</v>
      </c>
      <c r="E18" s="167" t="s">
        <v>110</v>
      </c>
      <c r="F18" s="168">
        <v>171.4</v>
      </c>
      <c r="G18" s="169"/>
      <c r="H18" s="169"/>
      <c r="I18" s="169"/>
      <c r="J18" s="167">
        <f t="shared" si="0"/>
        <v>109.7</v>
      </c>
      <c r="K18" s="1">
        <f t="shared" si="1"/>
        <v>0</v>
      </c>
      <c r="L18" s="1">
        <f t="shared" si="2"/>
        <v>0</v>
      </c>
      <c r="M18" s="1"/>
      <c r="N18" s="1">
        <v>0.64</v>
      </c>
      <c r="O18" s="1"/>
      <c r="P18" s="166"/>
      <c r="Q18" s="172"/>
      <c r="R18" s="172"/>
      <c r="S18" s="166"/>
      <c r="Z18">
        <v>0</v>
      </c>
    </row>
    <row r="19" spans="1:26" ht="24.95" customHeight="1" x14ac:dyDescent="0.25">
      <c r="A19" s="170"/>
      <c r="B19" s="167" t="s">
        <v>107</v>
      </c>
      <c r="C19" s="171" t="s">
        <v>116</v>
      </c>
      <c r="D19" s="167" t="s">
        <v>117</v>
      </c>
      <c r="E19" s="167" t="s">
        <v>110</v>
      </c>
      <c r="F19" s="168">
        <v>11.8</v>
      </c>
      <c r="G19" s="169"/>
      <c r="H19" s="169"/>
      <c r="I19" s="169"/>
      <c r="J19" s="167">
        <f t="shared" si="0"/>
        <v>208.15</v>
      </c>
      <c r="K19" s="1">
        <f t="shared" si="1"/>
        <v>0</v>
      </c>
      <c r="L19" s="1">
        <f t="shared" si="2"/>
        <v>0</v>
      </c>
      <c r="M19" s="1"/>
      <c r="N19" s="1">
        <v>17.64</v>
      </c>
      <c r="O19" s="1"/>
      <c r="P19" s="166"/>
      <c r="Q19" s="172"/>
      <c r="R19" s="172"/>
      <c r="S19" s="166"/>
      <c r="Z19">
        <v>0</v>
      </c>
    </row>
    <row r="20" spans="1:26" ht="24.95" customHeight="1" x14ac:dyDescent="0.25">
      <c r="A20" s="170"/>
      <c r="B20" s="167" t="s">
        <v>107</v>
      </c>
      <c r="C20" s="171" t="s">
        <v>118</v>
      </c>
      <c r="D20" s="167" t="s">
        <v>119</v>
      </c>
      <c r="E20" s="167" t="s">
        <v>110</v>
      </c>
      <c r="F20" s="168">
        <v>11.8</v>
      </c>
      <c r="G20" s="169"/>
      <c r="H20" s="169"/>
      <c r="I20" s="169"/>
      <c r="J20" s="167">
        <f t="shared" si="0"/>
        <v>58.76</v>
      </c>
      <c r="K20" s="1">
        <f t="shared" si="1"/>
        <v>0</v>
      </c>
      <c r="L20" s="1">
        <f t="shared" si="2"/>
        <v>0</v>
      </c>
      <c r="M20" s="1"/>
      <c r="N20" s="1">
        <v>4.9800000000000004</v>
      </c>
      <c r="O20" s="1"/>
      <c r="P20" s="166"/>
      <c r="Q20" s="172"/>
      <c r="R20" s="172"/>
      <c r="S20" s="166"/>
      <c r="Z20">
        <v>0</v>
      </c>
    </row>
    <row r="21" spans="1:26" ht="24.95" customHeight="1" x14ac:dyDescent="0.25">
      <c r="A21" s="170"/>
      <c r="B21" s="167" t="s">
        <v>107</v>
      </c>
      <c r="C21" s="171" t="s">
        <v>120</v>
      </c>
      <c r="D21" s="167" t="s">
        <v>121</v>
      </c>
      <c r="E21" s="167" t="s">
        <v>110</v>
      </c>
      <c r="F21" s="168">
        <v>4</v>
      </c>
      <c r="G21" s="169"/>
      <c r="H21" s="169"/>
      <c r="I21" s="169"/>
      <c r="J21" s="167">
        <f t="shared" si="0"/>
        <v>107.36</v>
      </c>
      <c r="K21" s="1">
        <f t="shared" si="1"/>
        <v>0</v>
      </c>
      <c r="L21" s="1">
        <f t="shared" si="2"/>
        <v>0</v>
      </c>
      <c r="M21" s="1"/>
      <c r="N21" s="1">
        <v>26.84</v>
      </c>
      <c r="O21" s="1"/>
      <c r="P21" s="166"/>
      <c r="Q21" s="172"/>
      <c r="R21" s="172"/>
      <c r="S21" s="166"/>
      <c r="Z21">
        <v>0</v>
      </c>
    </row>
    <row r="22" spans="1:26" ht="24.95" customHeight="1" x14ac:dyDescent="0.25">
      <c r="A22" s="170"/>
      <c r="B22" s="167" t="s">
        <v>107</v>
      </c>
      <c r="C22" s="171" t="s">
        <v>122</v>
      </c>
      <c r="D22" s="167" t="s">
        <v>123</v>
      </c>
      <c r="E22" s="167" t="s">
        <v>110</v>
      </c>
      <c r="F22" s="168">
        <v>4</v>
      </c>
      <c r="G22" s="169"/>
      <c r="H22" s="169"/>
      <c r="I22" s="169"/>
      <c r="J22" s="167">
        <f t="shared" si="0"/>
        <v>14.68</v>
      </c>
      <c r="K22" s="1">
        <f t="shared" si="1"/>
        <v>0</v>
      </c>
      <c r="L22" s="1">
        <f t="shared" si="2"/>
        <v>0</v>
      </c>
      <c r="M22" s="1"/>
      <c r="N22" s="1">
        <v>3.67</v>
      </c>
      <c r="O22" s="1"/>
      <c r="P22" s="166"/>
      <c r="Q22" s="172"/>
      <c r="R22" s="172"/>
      <c r="S22" s="166"/>
      <c r="Z22">
        <v>0</v>
      </c>
    </row>
    <row r="23" spans="1:26" ht="24.95" customHeight="1" x14ac:dyDescent="0.25">
      <c r="A23" s="170"/>
      <c r="B23" s="167" t="s">
        <v>107</v>
      </c>
      <c r="C23" s="171" t="s">
        <v>124</v>
      </c>
      <c r="D23" s="167" t="s">
        <v>125</v>
      </c>
      <c r="E23" s="167" t="s">
        <v>126</v>
      </c>
      <c r="F23" s="168">
        <v>196.8</v>
      </c>
      <c r="G23" s="169"/>
      <c r="H23" s="169"/>
      <c r="I23" s="169"/>
      <c r="J23" s="167">
        <f t="shared" si="0"/>
        <v>840.34</v>
      </c>
      <c r="K23" s="1">
        <f t="shared" si="1"/>
        <v>0</v>
      </c>
      <c r="L23" s="1">
        <f t="shared" si="2"/>
        <v>0</v>
      </c>
      <c r="M23" s="1"/>
      <c r="N23" s="1">
        <v>4.2699999999999996</v>
      </c>
      <c r="O23" s="1"/>
      <c r="P23" s="166"/>
      <c r="Q23" s="172"/>
      <c r="R23" s="172"/>
      <c r="S23" s="166"/>
      <c r="Z23">
        <v>0</v>
      </c>
    </row>
    <row r="24" spans="1:26" ht="24.95" customHeight="1" x14ac:dyDescent="0.25">
      <c r="A24" s="170"/>
      <c r="B24" s="167" t="s">
        <v>107</v>
      </c>
      <c r="C24" s="171" t="s">
        <v>127</v>
      </c>
      <c r="D24" s="167" t="s">
        <v>128</v>
      </c>
      <c r="E24" s="167" t="s">
        <v>110</v>
      </c>
      <c r="F24" s="168">
        <v>187.2</v>
      </c>
      <c r="G24" s="169"/>
      <c r="H24" s="169"/>
      <c r="I24" s="169"/>
      <c r="J24" s="167">
        <f t="shared" si="0"/>
        <v>106.7</v>
      </c>
      <c r="K24" s="1">
        <f t="shared" si="1"/>
        <v>0</v>
      </c>
      <c r="L24" s="1">
        <f t="shared" si="2"/>
        <v>0</v>
      </c>
      <c r="M24" s="1"/>
      <c r="N24" s="1">
        <v>0.56999999999999995</v>
      </c>
      <c r="O24" s="1"/>
      <c r="P24" s="166"/>
      <c r="Q24" s="172"/>
      <c r="R24" s="172"/>
      <c r="S24" s="166"/>
      <c r="Z24">
        <v>0</v>
      </c>
    </row>
    <row r="25" spans="1:26" ht="24.95" customHeight="1" x14ac:dyDescent="0.25">
      <c r="A25" s="170"/>
      <c r="B25" s="167" t="s">
        <v>129</v>
      </c>
      <c r="C25" s="171" t="s">
        <v>130</v>
      </c>
      <c r="D25" s="167" t="s">
        <v>131</v>
      </c>
      <c r="E25" s="167" t="s">
        <v>97</v>
      </c>
      <c r="F25" s="168">
        <v>96</v>
      </c>
      <c r="G25" s="169"/>
      <c r="H25" s="169"/>
      <c r="I25" s="169"/>
      <c r="J25" s="167">
        <f t="shared" si="0"/>
        <v>48.96</v>
      </c>
      <c r="K25" s="1">
        <f t="shared" si="1"/>
        <v>0</v>
      </c>
      <c r="L25" s="1">
        <f t="shared" si="2"/>
        <v>0</v>
      </c>
      <c r="M25" s="1"/>
      <c r="N25" s="1">
        <v>0.51</v>
      </c>
      <c r="O25" s="1"/>
      <c r="P25" s="166"/>
      <c r="Q25" s="172"/>
      <c r="R25" s="172"/>
      <c r="S25" s="166"/>
      <c r="Z25">
        <v>0</v>
      </c>
    </row>
    <row r="26" spans="1:26" ht="24.95" customHeight="1" x14ac:dyDescent="0.25">
      <c r="A26" s="170"/>
      <c r="B26" s="167" t="s">
        <v>107</v>
      </c>
      <c r="C26" s="171" t="s">
        <v>132</v>
      </c>
      <c r="D26" s="167" t="s">
        <v>133</v>
      </c>
      <c r="E26" s="167" t="s">
        <v>97</v>
      </c>
      <c r="F26" s="168">
        <v>96</v>
      </c>
      <c r="G26" s="169"/>
      <c r="H26" s="169"/>
      <c r="I26" s="169"/>
      <c r="J26" s="167">
        <f t="shared" si="0"/>
        <v>17.28</v>
      </c>
      <c r="K26" s="1">
        <f t="shared" si="1"/>
        <v>0</v>
      </c>
      <c r="L26" s="1">
        <f t="shared" si="2"/>
        <v>0</v>
      </c>
      <c r="M26" s="1"/>
      <c r="N26" s="1">
        <v>0.18</v>
      </c>
      <c r="O26" s="1"/>
      <c r="P26" s="166"/>
      <c r="Q26" s="172"/>
      <c r="R26" s="172"/>
      <c r="S26" s="166"/>
      <c r="Z26">
        <v>0</v>
      </c>
    </row>
    <row r="27" spans="1:26" ht="24.95" customHeight="1" x14ac:dyDescent="0.25">
      <c r="A27" s="170"/>
      <c r="B27" s="167" t="s">
        <v>107</v>
      </c>
      <c r="C27" s="171" t="s">
        <v>134</v>
      </c>
      <c r="D27" s="167" t="s">
        <v>135</v>
      </c>
      <c r="E27" s="167" t="s">
        <v>97</v>
      </c>
      <c r="F27" s="168">
        <v>655.5</v>
      </c>
      <c r="G27" s="169"/>
      <c r="H27" s="169"/>
      <c r="I27" s="169"/>
      <c r="J27" s="167">
        <f t="shared" si="0"/>
        <v>216.32</v>
      </c>
      <c r="K27" s="1">
        <f t="shared" si="1"/>
        <v>0</v>
      </c>
      <c r="L27" s="1">
        <f t="shared" si="2"/>
        <v>0</v>
      </c>
      <c r="M27" s="1"/>
      <c r="N27" s="1">
        <v>0.33</v>
      </c>
      <c r="O27" s="1"/>
      <c r="P27" s="166"/>
      <c r="Q27" s="172"/>
      <c r="R27" s="172"/>
      <c r="S27" s="166"/>
      <c r="Z27">
        <v>0</v>
      </c>
    </row>
    <row r="28" spans="1:26" ht="24.95" customHeight="1" x14ac:dyDescent="0.25">
      <c r="A28" s="170"/>
      <c r="B28" s="167" t="s">
        <v>107</v>
      </c>
      <c r="C28" s="171" t="s">
        <v>136</v>
      </c>
      <c r="D28" s="167" t="s">
        <v>137</v>
      </c>
      <c r="E28" s="167" t="s">
        <v>97</v>
      </c>
      <c r="F28" s="168">
        <v>96</v>
      </c>
      <c r="G28" s="169"/>
      <c r="H28" s="169"/>
      <c r="I28" s="169"/>
      <c r="J28" s="167">
        <f t="shared" si="0"/>
        <v>85.44</v>
      </c>
      <c r="K28" s="1">
        <f t="shared" si="1"/>
        <v>0</v>
      </c>
      <c r="L28" s="1">
        <f t="shared" si="2"/>
        <v>0</v>
      </c>
      <c r="M28" s="1"/>
      <c r="N28" s="1">
        <v>0.89</v>
      </c>
      <c r="O28" s="1"/>
      <c r="P28" s="166"/>
      <c r="Q28" s="172"/>
      <c r="R28" s="172"/>
      <c r="S28" s="166"/>
      <c r="Z28">
        <v>0</v>
      </c>
    </row>
    <row r="29" spans="1:26" ht="24.95" customHeight="1" x14ac:dyDescent="0.25">
      <c r="A29" s="170"/>
      <c r="B29" s="167" t="s">
        <v>129</v>
      </c>
      <c r="C29" s="171" t="s">
        <v>138</v>
      </c>
      <c r="D29" s="167" t="s">
        <v>139</v>
      </c>
      <c r="E29" s="167" t="s">
        <v>97</v>
      </c>
      <c r="F29" s="168">
        <v>96</v>
      </c>
      <c r="G29" s="169"/>
      <c r="H29" s="169"/>
      <c r="I29" s="169"/>
      <c r="J29" s="167">
        <f t="shared" si="0"/>
        <v>9.6</v>
      </c>
      <c r="K29" s="1">
        <f t="shared" si="1"/>
        <v>0</v>
      </c>
      <c r="L29" s="1">
        <f t="shared" si="2"/>
        <v>0</v>
      </c>
      <c r="M29" s="1"/>
      <c r="N29" s="1">
        <v>0.1</v>
      </c>
      <c r="O29" s="1"/>
      <c r="P29" s="166"/>
      <c r="Q29" s="172"/>
      <c r="R29" s="172"/>
      <c r="S29" s="166"/>
      <c r="Z29">
        <v>0</v>
      </c>
    </row>
    <row r="30" spans="1:26" ht="35.1" customHeight="1" x14ac:dyDescent="0.25">
      <c r="A30" s="170"/>
      <c r="B30" s="167" t="s">
        <v>140</v>
      </c>
      <c r="C30" s="171" t="s">
        <v>141</v>
      </c>
      <c r="D30" s="167" t="s">
        <v>142</v>
      </c>
      <c r="E30" s="167" t="s">
        <v>143</v>
      </c>
      <c r="F30" s="168">
        <v>3.024</v>
      </c>
      <c r="G30" s="169"/>
      <c r="H30" s="169"/>
      <c r="I30" s="169"/>
      <c r="J30" s="167">
        <f t="shared" si="0"/>
        <v>24.13</v>
      </c>
      <c r="K30" s="1">
        <f t="shared" si="1"/>
        <v>0</v>
      </c>
      <c r="L30" s="1"/>
      <c r="M30" s="1">
        <f>ROUND(F30*(H30),2)</f>
        <v>0</v>
      </c>
      <c r="N30" s="1">
        <v>7.98</v>
      </c>
      <c r="O30" s="1"/>
      <c r="P30" s="166"/>
      <c r="Q30" s="172"/>
      <c r="R30" s="172"/>
      <c r="S30" s="166"/>
      <c r="Z30">
        <v>0</v>
      </c>
    </row>
    <row r="31" spans="1:26" x14ac:dyDescent="0.25">
      <c r="A31" s="155"/>
      <c r="B31" s="155"/>
      <c r="C31" s="155"/>
      <c r="D31" s="155" t="s">
        <v>76</v>
      </c>
      <c r="E31" s="155"/>
      <c r="F31" s="166"/>
      <c r="G31" s="158"/>
      <c r="H31" s="158"/>
      <c r="I31" s="158"/>
      <c r="J31" s="155"/>
      <c r="K31" s="155"/>
      <c r="L31" s="155">
        <f>ROUND((SUM(L10:L30))/1,2)</f>
        <v>0</v>
      </c>
      <c r="M31" s="155">
        <f>ROUND((SUM(M10:M30))/1,2)</f>
        <v>0</v>
      </c>
      <c r="N31" s="155"/>
      <c r="O31" s="155"/>
      <c r="P31" s="173">
        <f>ROUND((SUM(P10:P30))/1,2)</f>
        <v>0</v>
      </c>
      <c r="Q31" s="152"/>
      <c r="R31" s="152"/>
      <c r="S31" s="173">
        <f>ROUND((SUM(S10:S30))/1,2)</f>
        <v>413.32</v>
      </c>
      <c r="T31" s="152"/>
      <c r="U31" s="152"/>
      <c r="V31" s="152"/>
      <c r="W31" s="152"/>
      <c r="X31" s="152"/>
      <c r="Y31" s="152"/>
      <c r="Z31" s="152"/>
    </row>
    <row r="32" spans="1:26" x14ac:dyDescent="0.25">
      <c r="A32" s="1"/>
      <c r="B32" s="1"/>
      <c r="C32" s="1"/>
      <c r="D32" s="1"/>
      <c r="E32" s="1"/>
      <c r="F32" s="162"/>
      <c r="G32" s="148"/>
      <c r="H32" s="148"/>
      <c r="I32" s="148"/>
      <c r="J32" s="1"/>
      <c r="K32" s="1"/>
      <c r="L32" s="1"/>
      <c r="M32" s="1"/>
      <c r="N32" s="1"/>
      <c r="O32" s="1"/>
      <c r="P32" s="1"/>
      <c r="S32" s="1"/>
    </row>
    <row r="33" spans="1:26" x14ac:dyDescent="0.25">
      <c r="A33" s="155"/>
      <c r="B33" s="155"/>
      <c r="C33" s="155"/>
      <c r="D33" s="155" t="s">
        <v>77</v>
      </c>
      <c r="E33" s="155"/>
      <c r="F33" s="166"/>
      <c r="G33" s="156"/>
      <c r="H33" s="156"/>
      <c r="I33" s="156"/>
      <c r="J33" s="155"/>
      <c r="K33" s="155"/>
      <c r="L33" s="155"/>
      <c r="M33" s="155"/>
      <c r="N33" s="155"/>
      <c r="O33" s="155"/>
      <c r="P33" s="155"/>
      <c r="Q33" s="152"/>
      <c r="R33" s="152"/>
      <c r="S33" s="155"/>
      <c r="T33" s="152"/>
      <c r="U33" s="152"/>
      <c r="V33" s="152"/>
      <c r="W33" s="152"/>
      <c r="X33" s="152"/>
      <c r="Y33" s="152"/>
      <c r="Z33" s="152"/>
    </row>
    <row r="34" spans="1:26" ht="24.95" customHeight="1" x14ac:dyDescent="0.25">
      <c r="A34" s="170"/>
      <c r="B34" s="167" t="s">
        <v>144</v>
      </c>
      <c r="C34" s="171" t="s">
        <v>145</v>
      </c>
      <c r="D34" s="167" t="s">
        <v>146</v>
      </c>
      <c r="E34" s="167" t="s">
        <v>106</v>
      </c>
      <c r="F34" s="168">
        <v>59</v>
      </c>
      <c r="G34" s="169"/>
      <c r="H34" s="169"/>
      <c r="I34" s="169"/>
      <c r="J34" s="167">
        <f>ROUND(F34*(N34),2)</f>
        <v>430.11</v>
      </c>
      <c r="K34" s="1">
        <f>ROUND(F34*(O34),2)</f>
        <v>0</v>
      </c>
      <c r="L34" s="1">
        <f>ROUND(F34*(G34),2)</f>
        <v>0</v>
      </c>
      <c r="M34" s="1"/>
      <c r="N34" s="1">
        <v>7.29</v>
      </c>
      <c r="O34" s="1"/>
      <c r="P34" s="166">
        <f>ROUND(F34*(R34),3)</f>
        <v>15.816000000000001</v>
      </c>
      <c r="Q34" s="172"/>
      <c r="R34" s="172">
        <v>0.26806000000000002</v>
      </c>
      <c r="S34" s="166"/>
      <c r="Z34">
        <v>0</v>
      </c>
    </row>
    <row r="35" spans="1:26" ht="24.95" customHeight="1" x14ac:dyDescent="0.25">
      <c r="A35" s="170"/>
      <c r="B35" s="167" t="s">
        <v>147</v>
      </c>
      <c r="C35" s="171" t="s">
        <v>148</v>
      </c>
      <c r="D35" s="167" t="s">
        <v>149</v>
      </c>
      <c r="E35" s="167" t="s">
        <v>106</v>
      </c>
      <c r="F35" s="168">
        <v>59</v>
      </c>
      <c r="G35" s="169"/>
      <c r="H35" s="169"/>
      <c r="I35" s="169"/>
      <c r="J35" s="167">
        <f>ROUND(F35*(N35),2)</f>
        <v>191.75</v>
      </c>
      <c r="K35" s="1">
        <f>ROUND(F35*(O35),2)</f>
        <v>0</v>
      </c>
      <c r="L35" s="1"/>
      <c r="M35" s="1">
        <f>ROUND(F35*(H35),2)</f>
        <v>0</v>
      </c>
      <c r="N35" s="1">
        <v>3.25</v>
      </c>
      <c r="O35" s="1"/>
      <c r="P35" s="166">
        <f>ROUND(F35*(R35),3)</f>
        <v>4.8000000000000001E-2</v>
      </c>
      <c r="Q35" s="172"/>
      <c r="R35" s="172">
        <v>8.1999999999999998E-4</v>
      </c>
      <c r="S35" s="166"/>
      <c r="Z35">
        <v>0</v>
      </c>
    </row>
    <row r="36" spans="1:26" x14ac:dyDescent="0.25">
      <c r="A36" s="155"/>
      <c r="B36" s="155"/>
      <c r="C36" s="155"/>
      <c r="D36" s="155" t="s">
        <v>77</v>
      </c>
      <c r="E36" s="155"/>
      <c r="F36" s="166"/>
      <c r="G36" s="158"/>
      <c r="H36" s="158"/>
      <c r="I36" s="158"/>
      <c r="J36" s="155"/>
      <c r="K36" s="155"/>
      <c r="L36" s="155">
        <f>ROUND((SUM(L33:L35))/1,2)</f>
        <v>0</v>
      </c>
      <c r="M36" s="155">
        <f>ROUND((SUM(M33:M35))/1,2)</f>
        <v>0</v>
      </c>
      <c r="N36" s="155"/>
      <c r="O36" s="155"/>
      <c r="P36" s="173">
        <f>ROUND((SUM(P33:P35))/1,2)</f>
        <v>15.86</v>
      </c>
      <c r="Q36" s="152"/>
      <c r="R36" s="152"/>
      <c r="S36" s="173">
        <f>ROUND((SUM(S33:S35))/1,2)</f>
        <v>0</v>
      </c>
      <c r="T36" s="152"/>
      <c r="U36" s="152"/>
      <c r="V36" s="152"/>
      <c r="W36" s="152"/>
      <c r="X36" s="152"/>
      <c r="Y36" s="152"/>
      <c r="Z36" s="152"/>
    </row>
    <row r="37" spans="1:26" x14ac:dyDescent="0.25">
      <c r="A37" s="1"/>
      <c r="B37" s="1"/>
      <c r="C37" s="1"/>
      <c r="D37" s="1"/>
      <c r="E37" s="1"/>
      <c r="F37" s="162"/>
      <c r="G37" s="148"/>
      <c r="H37" s="148"/>
      <c r="I37" s="148"/>
      <c r="J37" s="1"/>
      <c r="K37" s="1"/>
      <c r="L37" s="1"/>
      <c r="M37" s="1"/>
      <c r="N37" s="1"/>
      <c r="O37" s="1"/>
      <c r="P37" s="1"/>
      <c r="S37" s="1"/>
    </row>
    <row r="38" spans="1:26" x14ac:dyDescent="0.25">
      <c r="A38" s="155"/>
      <c r="B38" s="155"/>
      <c r="C38" s="155"/>
      <c r="D38" s="155" t="s">
        <v>78</v>
      </c>
      <c r="E38" s="155"/>
      <c r="F38" s="166"/>
      <c r="G38" s="156"/>
      <c r="H38" s="156"/>
      <c r="I38" s="156"/>
      <c r="J38" s="155"/>
      <c r="K38" s="155"/>
      <c r="L38" s="155"/>
      <c r="M38" s="155"/>
      <c r="N38" s="155"/>
      <c r="O38" s="155"/>
      <c r="P38" s="155"/>
      <c r="Q38" s="152"/>
      <c r="R38" s="152"/>
      <c r="S38" s="155"/>
      <c r="T38" s="152"/>
      <c r="U38" s="152"/>
      <c r="V38" s="152"/>
      <c r="W38" s="152"/>
      <c r="X38" s="152"/>
      <c r="Y38" s="152"/>
      <c r="Z38" s="152"/>
    </row>
    <row r="39" spans="1:26" ht="24.95" customHeight="1" x14ac:dyDescent="0.25">
      <c r="A39" s="170"/>
      <c r="B39" s="167" t="s">
        <v>150</v>
      </c>
      <c r="C39" s="171" t="s">
        <v>151</v>
      </c>
      <c r="D39" s="167" t="s">
        <v>152</v>
      </c>
      <c r="E39" s="167" t="s">
        <v>97</v>
      </c>
      <c r="F39" s="168">
        <v>227</v>
      </c>
      <c r="G39" s="169"/>
      <c r="H39" s="169"/>
      <c r="I39" s="169"/>
      <c r="J39" s="167">
        <f t="shared" ref="J39:J56" si="3">ROUND(F39*(N39),2)</f>
        <v>458.54</v>
      </c>
      <c r="K39" s="1">
        <f t="shared" ref="K39:K56" si="4">ROUND(F39*(O39),2)</f>
        <v>0</v>
      </c>
      <c r="L39" s="1">
        <f t="shared" ref="L39:L49" si="5">ROUND(F39*(G39),2)</f>
        <v>0</v>
      </c>
      <c r="M39" s="1"/>
      <c r="N39" s="1">
        <v>2.02</v>
      </c>
      <c r="O39" s="1"/>
      <c r="P39" s="166">
        <f t="shared" ref="P39:P56" si="6">ROUND(F39*(R39),3)</f>
        <v>55.134</v>
      </c>
      <c r="Q39" s="172"/>
      <c r="R39" s="172">
        <v>0.24288000000000001</v>
      </c>
      <c r="S39" s="166"/>
      <c r="Z39">
        <v>0</v>
      </c>
    </row>
    <row r="40" spans="1:26" ht="24.95" customHeight="1" x14ac:dyDescent="0.25">
      <c r="A40" s="170"/>
      <c r="B40" s="167" t="s">
        <v>150</v>
      </c>
      <c r="C40" s="171" t="s">
        <v>153</v>
      </c>
      <c r="D40" s="167" t="s">
        <v>154</v>
      </c>
      <c r="E40" s="167" t="s">
        <v>97</v>
      </c>
      <c r="F40" s="168">
        <v>170.5</v>
      </c>
      <c r="G40" s="169"/>
      <c r="H40" s="169"/>
      <c r="I40" s="169"/>
      <c r="J40" s="167">
        <f t="shared" si="3"/>
        <v>445.01</v>
      </c>
      <c r="K40" s="1">
        <f t="shared" si="4"/>
        <v>0</v>
      </c>
      <c r="L40" s="1">
        <f t="shared" si="5"/>
        <v>0</v>
      </c>
      <c r="M40" s="1"/>
      <c r="N40" s="1">
        <v>2.61</v>
      </c>
      <c r="O40" s="1"/>
      <c r="P40" s="166">
        <f t="shared" si="6"/>
        <v>55.216000000000001</v>
      </c>
      <c r="Q40" s="172"/>
      <c r="R40" s="172">
        <v>0.32385000000000003</v>
      </c>
      <c r="S40" s="166"/>
      <c r="Z40">
        <v>0</v>
      </c>
    </row>
    <row r="41" spans="1:26" ht="24.95" customHeight="1" x14ac:dyDescent="0.25">
      <c r="A41" s="170"/>
      <c r="B41" s="167" t="s">
        <v>150</v>
      </c>
      <c r="C41" s="171" t="s">
        <v>155</v>
      </c>
      <c r="D41" s="167" t="s">
        <v>156</v>
      </c>
      <c r="E41" s="167" t="s">
        <v>97</v>
      </c>
      <c r="F41" s="168">
        <v>180</v>
      </c>
      <c r="G41" s="169"/>
      <c r="H41" s="169"/>
      <c r="I41" s="169"/>
      <c r="J41" s="167">
        <f t="shared" si="3"/>
        <v>549</v>
      </c>
      <c r="K41" s="1">
        <f t="shared" si="4"/>
        <v>0</v>
      </c>
      <c r="L41" s="1">
        <f t="shared" si="5"/>
        <v>0</v>
      </c>
      <c r="M41" s="1"/>
      <c r="N41" s="1">
        <v>3.05</v>
      </c>
      <c r="O41" s="1"/>
      <c r="P41" s="166">
        <f t="shared" si="6"/>
        <v>69.222999999999999</v>
      </c>
      <c r="Q41" s="172"/>
      <c r="R41" s="172">
        <v>0.38457000000000002</v>
      </c>
      <c r="S41" s="166"/>
      <c r="Z41">
        <v>0</v>
      </c>
    </row>
    <row r="42" spans="1:26" ht="24.95" customHeight="1" x14ac:dyDescent="0.25">
      <c r="A42" s="170"/>
      <c r="B42" s="167" t="s">
        <v>150</v>
      </c>
      <c r="C42" s="171" t="s">
        <v>157</v>
      </c>
      <c r="D42" s="167" t="s">
        <v>158</v>
      </c>
      <c r="E42" s="167" t="s">
        <v>97</v>
      </c>
      <c r="F42" s="168">
        <v>78</v>
      </c>
      <c r="G42" s="169"/>
      <c r="H42" s="169"/>
      <c r="I42" s="169"/>
      <c r="J42" s="167">
        <f t="shared" si="3"/>
        <v>305.76</v>
      </c>
      <c r="K42" s="1">
        <f t="shared" si="4"/>
        <v>0</v>
      </c>
      <c r="L42" s="1">
        <f t="shared" si="5"/>
        <v>0</v>
      </c>
      <c r="M42" s="1"/>
      <c r="N42" s="1">
        <v>3.92</v>
      </c>
      <c r="O42" s="1"/>
      <c r="P42" s="166">
        <f t="shared" si="6"/>
        <v>39.469000000000001</v>
      </c>
      <c r="Q42" s="172"/>
      <c r="R42" s="172">
        <v>0.50600999999999996</v>
      </c>
      <c r="S42" s="166"/>
      <c r="Z42">
        <v>0</v>
      </c>
    </row>
    <row r="43" spans="1:26" ht="24.95" customHeight="1" x14ac:dyDescent="0.25">
      <c r="A43" s="170"/>
      <c r="B43" s="167" t="s">
        <v>150</v>
      </c>
      <c r="C43" s="171" t="s">
        <v>159</v>
      </c>
      <c r="D43" s="167" t="s">
        <v>160</v>
      </c>
      <c r="E43" s="167" t="s">
        <v>97</v>
      </c>
      <c r="F43" s="168">
        <v>350.5</v>
      </c>
      <c r="G43" s="169"/>
      <c r="H43" s="169"/>
      <c r="I43" s="169"/>
      <c r="J43" s="167">
        <f t="shared" si="3"/>
        <v>1465.09</v>
      </c>
      <c r="K43" s="1">
        <f t="shared" si="4"/>
        <v>0</v>
      </c>
      <c r="L43" s="1">
        <f t="shared" si="5"/>
        <v>0</v>
      </c>
      <c r="M43" s="1"/>
      <c r="N43" s="1">
        <v>4.18</v>
      </c>
      <c r="O43" s="1"/>
      <c r="P43" s="166">
        <f t="shared" si="6"/>
        <v>129.965</v>
      </c>
      <c r="Q43" s="172"/>
      <c r="R43" s="172">
        <v>0.37080000000000002</v>
      </c>
      <c r="S43" s="166"/>
      <c r="Z43">
        <v>0</v>
      </c>
    </row>
    <row r="44" spans="1:26" ht="24.95" customHeight="1" x14ac:dyDescent="0.25">
      <c r="A44" s="170"/>
      <c r="B44" s="167" t="s">
        <v>150</v>
      </c>
      <c r="C44" s="171" t="s">
        <v>161</v>
      </c>
      <c r="D44" s="167" t="s">
        <v>162</v>
      </c>
      <c r="E44" s="167" t="s">
        <v>97</v>
      </c>
      <c r="F44" s="168">
        <v>78</v>
      </c>
      <c r="G44" s="169"/>
      <c r="H44" s="169"/>
      <c r="I44" s="169"/>
      <c r="J44" s="167">
        <f t="shared" si="3"/>
        <v>1315.86</v>
      </c>
      <c r="K44" s="1">
        <f t="shared" si="4"/>
        <v>0</v>
      </c>
      <c r="L44" s="1">
        <f t="shared" si="5"/>
        <v>0</v>
      </c>
      <c r="M44" s="1"/>
      <c r="N44" s="1">
        <v>16.87</v>
      </c>
      <c r="O44" s="1"/>
      <c r="P44" s="166">
        <f t="shared" si="6"/>
        <v>39.191000000000003</v>
      </c>
      <c r="Q44" s="172"/>
      <c r="R44" s="172">
        <v>0.50244999999999995</v>
      </c>
      <c r="S44" s="166"/>
      <c r="Z44">
        <v>0</v>
      </c>
    </row>
    <row r="45" spans="1:26" ht="24.95" customHeight="1" x14ac:dyDescent="0.25">
      <c r="A45" s="170"/>
      <c r="B45" s="167" t="s">
        <v>150</v>
      </c>
      <c r="C45" s="171" t="s">
        <v>163</v>
      </c>
      <c r="D45" s="167" t="s">
        <v>164</v>
      </c>
      <c r="E45" s="167" t="s">
        <v>97</v>
      </c>
      <c r="F45" s="168">
        <v>438</v>
      </c>
      <c r="G45" s="169"/>
      <c r="H45" s="169"/>
      <c r="I45" s="169"/>
      <c r="J45" s="167">
        <f t="shared" si="3"/>
        <v>91.98</v>
      </c>
      <c r="K45" s="1">
        <f t="shared" si="4"/>
        <v>0</v>
      </c>
      <c r="L45" s="1">
        <f t="shared" si="5"/>
        <v>0</v>
      </c>
      <c r="M45" s="1"/>
      <c r="N45" s="1">
        <v>0.21</v>
      </c>
      <c r="O45" s="1"/>
      <c r="P45" s="166">
        <f t="shared" si="6"/>
        <v>0.26700000000000002</v>
      </c>
      <c r="Q45" s="172"/>
      <c r="R45" s="172">
        <v>6.0999999999999997E-4</v>
      </c>
      <c r="S45" s="166"/>
      <c r="Z45">
        <v>0</v>
      </c>
    </row>
    <row r="46" spans="1:26" ht="24.95" customHeight="1" x14ac:dyDescent="0.25">
      <c r="A46" s="170"/>
      <c r="B46" s="167" t="s">
        <v>150</v>
      </c>
      <c r="C46" s="171" t="s">
        <v>165</v>
      </c>
      <c r="D46" s="167" t="s">
        <v>166</v>
      </c>
      <c r="E46" s="167" t="s">
        <v>97</v>
      </c>
      <c r="F46" s="168">
        <v>11.4</v>
      </c>
      <c r="G46" s="169"/>
      <c r="H46" s="169"/>
      <c r="I46" s="169"/>
      <c r="J46" s="167">
        <f t="shared" si="3"/>
        <v>79.23</v>
      </c>
      <c r="K46" s="1">
        <f t="shared" si="4"/>
        <v>0</v>
      </c>
      <c r="L46" s="1">
        <f t="shared" si="5"/>
        <v>0</v>
      </c>
      <c r="M46" s="1"/>
      <c r="N46" s="1">
        <v>6.95</v>
      </c>
      <c r="O46" s="1"/>
      <c r="P46" s="166">
        <f t="shared" si="6"/>
        <v>1.5089999999999999</v>
      </c>
      <c r="Q46" s="172"/>
      <c r="R46" s="172">
        <v>0.13238402694000001</v>
      </c>
      <c r="S46" s="166"/>
      <c r="Z46">
        <v>0</v>
      </c>
    </row>
    <row r="47" spans="1:26" ht="35.1" customHeight="1" x14ac:dyDescent="0.25">
      <c r="A47" s="170"/>
      <c r="B47" s="167" t="s">
        <v>150</v>
      </c>
      <c r="C47" s="171" t="s">
        <v>167</v>
      </c>
      <c r="D47" s="167" t="s">
        <v>168</v>
      </c>
      <c r="E47" s="167" t="s">
        <v>97</v>
      </c>
      <c r="F47" s="168">
        <v>180</v>
      </c>
      <c r="G47" s="169"/>
      <c r="H47" s="169"/>
      <c r="I47" s="169"/>
      <c r="J47" s="167">
        <f t="shared" si="3"/>
        <v>1258.2</v>
      </c>
      <c r="K47" s="1">
        <f t="shared" si="4"/>
        <v>0</v>
      </c>
      <c r="L47" s="1">
        <f t="shared" si="5"/>
        <v>0</v>
      </c>
      <c r="M47" s="1"/>
      <c r="N47" s="1">
        <v>6.99</v>
      </c>
      <c r="O47" s="1"/>
      <c r="P47" s="166">
        <f t="shared" si="6"/>
        <v>23.905000000000001</v>
      </c>
      <c r="Q47" s="172"/>
      <c r="R47" s="172">
        <v>0.1328051194</v>
      </c>
      <c r="S47" s="166"/>
      <c r="Z47">
        <v>0</v>
      </c>
    </row>
    <row r="48" spans="1:26" ht="24.95" customHeight="1" x14ac:dyDescent="0.25">
      <c r="A48" s="170"/>
      <c r="B48" s="167" t="s">
        <v>150</v>
      </c>
      <c r="C48" s="171" t="s">
        <v>169</v>
      </c>
      <c r="D48" s="167" t="s">
        <v>170</v>
      </c>
      <c r="E48" s="167" t="s">
        <v>97</v>
      </c>
      <c r="F48" s="168">
        <v>180</v>
      </c>
      <c r="G48" s="169"/>
      <c r="H48" s="169"/>
      <c r="I48" s="169"/>
      <c r="J48" s="167">
        <f t="shared" si="3"/>
        <v>1207.8</v>
      </c>
      <c r="K48" s="1">
        <f t="shared" si="4"/>
        <v>0</v>
      </c>
      <c r="L48" s="1">
        <f t="shared" si="5"/>
        <v>0</v>
      </c>
      <c r="M48" s="1"/>
      <c r="N48" s="1">
        <v>6.71</v>
      </c>
      <c r="O48" s="1"/>
      <c r="P48" s="166">
        <f t="shared" si="6"/>
        <v>23.071999999999999</v>
      </c>
      <c r="Q48" s="172"/>
      <c r="R48" s="172">
        <v>0.12817999999999999</v>
      </c>
      <c r="S48" s="166"/>
      <c r="Z48">
        <v>0</v>
      </c>
    </row>
    <row r="49" spans="1:26" ht="24.95" customHeight="1" x14ac:dyDescent="0.25">
      <c r="A49" s="170"/>
      <c r="B49" s="167" t="s">
        <v>150</v>
      </c>
      <c r="C49" s="171" t="s">
        <v>171</v>
      </c>
      <c r="D49" s="167" t="s">
        <v>172</v>
      </c>
      <c r="E49" s="167" t="s">
        <v>97</v>
      </c>
      <c r="F49" s="168">
        <v>78</v>
      </c>
      <c r="G49" s="169"/>
      <c r="H49" s="169"/>
      <c r="I49" s="169"/>
      <c r="J49" s="167">
        <f t="shared" si="3"/>
        <v>691.86</v>
      </c>
      <c r="K49" s="1">
        <f t="shared" si="4"/>
        <v>0</v>
      </c>
      <c r="L49" s="1">
        <f t="shared" si="5"/>
        <v>0</v>
      </c>
      <c r="M49" s="1"/>
      <c r="N49" s="1">
        <v>8.8699999999999992</v>
      </c>
      <c r="O49" s="1"/>
      <c r="P49" s="166">
        <f t="shared" si="6"/>
        <v>10.113</v>
      </c>
      <c r="Q49" s="172"/>
      <c r="R49" s="172">
        <v>0.12966</v>
      </c>
      <c r="S49" s="166"/>
      <c r="Z49">
        <v>0</v>
      </c>
    </row>
    <row r="50" spans="1:26" ht="24.95" customHeight="1" x14ac:dyDescent="0.25">
      <c r="A50" s="170"/>
      <c r="B50" s="167" t="s">
        <v>173</v>
      </c>
      <c r="C50" s="171" t="s">
        <v>174</v>
      </c>
      <c r="D50" s="167" t="s">
        <v>175</v>
      </c>
      <c r="E50" s="167" t="s">
        <v>97</v>
      </c>
      <c r="F50" s="168">
        <v>223.614</v>
      </c>
      <c r="G50" s="169"/>
      <c r="H50" s="169"/>
      <c r="I50" s="169"/>
      <c r="J50" s="167">
        <f t="shared" si="3"/>
        <v>2649.83</v>
      </c>
      <c r="K50" s="1">
        <f t="shared" si="4"/>
        <v>0</v>
      </c>
      <c r="L50" s="1"/>
      <c r="M50" s="1">
        <f>ROUND(F50*(H50),2)</f>
        <v>0</v>
      </c>
      <c r="N50" s="1">
        <v>11.85</v>
      </c>
      <c r="O50" s="1"/>
      <c r="P50" s="166">
        <f t="shared" si="6"/>
        <v>30.859000000000002</v>
      </c>
      <c r="Q50" s="172"/>
      <c r="R50" s="172">
        <v>0.13800000000000001</v>
      </c>
      <c r="S50" s="166"/>
      <c r="Z50">
        <v>0</v>
      </c>
    </row>
    <row r="51" spans="1:26" ht="24.95" customHeight="1" x14ac:dyDescent="0.25">
      <c r="A51" s="170"/>
      <c r="B51" s="167" t="s">
        <v>173</v>
      </c>
      <c r="C51" s="171" t="s">
        <v>176</v>
      </c>
      <c r="D51" s="167" t="s">
        <v>177</v>
      </c>
      <c r="E51" s="167" t="s">
        <v>97</v>
      </c>
      <c r="F51" s="168">
        <v>166.65</v>
      </c>
      <c r="G51" s="169"/>
      <c r="H51" s="169"/>
      <c r="I51" s="169"/>
      <c r="J51" s="167">
        <f t="shared" si="3"/>
        <v>2348.1</v>
      </c>
      <c r="K51" s="1">
        <f t="shared" si="4"/>
        <v>0</v>
      </c>
      <c r="L51" s="1"/>
      <c r="M51" s="1">
        <f>ROUND(F51*(H51),2)</f>
        <v>0</v>
      </c>
      <c r="N51" s="1">
        <v>14.09</v>
      </c>
      <c r="O51" s="1"/>
      <c r="P51" s="166">
        <f t="shared" si="6"/>
        <v>30.664000000000001</v>
      </c>
      <c r="Q51" s="172"/>
      <c r="R51" s="172">
        <v>0.184</v>
      </c>
      <c r="S51" s="166"/>
      <c r="Z51">
        <v>0</v>
      </c>
    </row>
    <row r="52" spans="1:26" ht="24.95" customHeight="1" x14ac:dyDescent="0.25">
      <c r="A52" s="170"/>
      <c r="B52" s="167" t="s">
        <v>173</v>
      </c>
      <c r="C52" s="171" t="s">
        <v>178</v>
      </c>
      <c r="D52" s="167" t="s">
        <v>179</v>
      </c>
      <c r="E52" s="167" t="s">
        <v>97</v>
      </c>
      <c r="F52" s="168">
        <v>5.5549999999999997</v>
      </c>
      <c r="G52" s="169"/>
      <c r="H52" s="169"/>
      <c r="I52" s="169"/>
      <c r="J52" s="167">
        <f t="shared" si="3"/>
        <v>89.44</v>
      </c>
      <c r="K52" s="1">
        <f t="shared" si="4"/>
        <v>0</v>
      </c>
      <c r="L52" s="1"/>
      <c r="M52" s="1">
        <f>ROUND(F52*(H52),2)</f>
        <v>0</v>
      </c>
      <c r="N52" s="1">
        <v>16.100000000000001</v>
      </c>
      <c r="O52" s="1"/>
      <c r="P52" s="166">
        <f t="shared" si="6"/>
        <v>1.028</v>
      </c>
      <c r="Q52" s="172"/>
      <c r="R52" s="172">
        <v>0.185</v>
      </c>
      <c r="S52" s="166"/>
      <c r="Z52">
        <v>0</v>
      </c>
    </row>
    <row r="53" spans="1:26" ht="24.95" customHeight="1" x14ac:dyDescent="0.25">
      <c r="A53" s="170"/>
      <c r="B53" s="167" t="s">
        <v>173</v>
      </c>
      <c r="C53" s="171" t="s">
        <v>180</v>
      </c>
      <c r="D53" s="167" t="s">
        <v>181</v>
      </c>
      <c r="E53" s="167" t="s">
        <v>97</v>
      </c>
      <c r="F53" s="168">
        <v>5.1509999999999998</v>
      </c>
      <c r="G53" s="169"/>
      <c r="H53" s="169"/>
      <c r="I53" s="169"/>
      <c r="J53" s="167">
        <f t="shared" si="3"/>
        <v>77.569999999999993</v>
      </c>
      <c r="K53" s="1">
        <f t="shared" si="4"/>
        <v>0</v>
      </c>
      <c r="L53" s="1"/>
      <c r="M53" s="1">
        <f>ROUND(F53*(H53),2)</f>
        <v>0</v>
      </c>
      <c r="N53" s="1">
        <v>15.06</v>
      </c>
      <c r="O53" s="1"/>
      <c r="P53" s="166">
        <f t="shared" si="6"/>
        <v>0.752</v>
      </c>
      <c r="Q53" s="172"/>
      <c r="R53" s="172">
        <v>0.14599999999999999</v>
      </c>
      <c r="S53" s="166"/>
      <c r="Z53">
        <v>0</v>
      </c>
    </row>
    <row r="54" spans="1:26" ht="24.95" customHeight="1" x14ac:dyDescent="0.25">
      <c r="A54" s="170"/>
      <c r="B54" s="167" t="s">
        <v>173</v>
      </c>
      <c r="C54" s="171" t="s">
        <v>182</v>
      </c>
      <c r="D54" s="167" t="s">
        <v>183</v>
      </c>
      <c r="E54" s="167" t="s">
        <v>97</v>
      </c>
      <c r="F54" s="168">
        <v>0.505</v>
      </c>
      <c r="G54" s="169"/>
      <c r="H54" s="169"/>
      <c r="I54" s="169"/>
      <c r="J54" s="167">
        <f t="shared" si="3"/>
        <v>9.9600000000000009</v>
      </c>
      <c r="K54" s="1">
        <f t="shared" si="4"/>
        <v>0</v>
      </c>
      <c r="L54" s="1"/>
      <c r="M54" s="1">
        <f>ROUND(F54*(H54),2)</f>
        <v>0</v>
      </c>
      <c r="N54" s="1">
        <v>19.72</v>
      </c>
      <c r="O54" s="1"/>
      <c r="P54" s="166">
        <f t="shared" si="6"/>
        <v>7.3999999999999996E-2</v>
      </c>
      <c r="Q54" s="172"/>
      <c r="R54" s="172">
        <v>0.14699999999999999</v>
      </c>
      <c r="S54" s="166"/>
      <c r="Z54">
        <v>0</v>
      </c>
    </row>
    <row r="55" spans="1:26" ht="24.95" customHeight="1" x14ac:dyDescent="0.25">
      <c r="A55" s="170"/>
      <c r="B55" s="167" t="s">
        <v>150</v>
      </c>
      <c r="C55" s="171" t="s">
        <v>184</v>
      </c>
      <c r="D55" s="167" t="s">
        <v>185</v>
      </c>
      <c r="E55" s="167" t="s">
        <v>97</v>
      </c>
      <c r="F55" s="168">
        <v>227</v>
      </c>
      <c r="G55" s="169"/>
      <c r="H55" s="169"/>
      <c r="I55" s="169"/>
      <c r="J55" s="167">
        <f t="shared" si="3"/>
        <v>2483.38</v>
      </c>
      <c r="K55" s="1">
        <f t="shared" si="4"/>
        <v>0</v>
      </c>
      <c r="L55" s="1">
        <f>ROUND(F55*(G55),2)</f>
        <v>0</v>
      </c>
      <c r="M55" s="1"/>
      <c r="N55" s="1">
        <v>10.94</v>
      </c>
      <c r="O55" s="1"/>
      <c r="P55" s="166">
        <f t="shared" si="6"/>
        <v>25.423999999999999</v>
      </c>
      <c r="Q55" s="172"/>
      <c r="R55" s="172">
        <v>0.112</v>
      </c>
      <c r="S55" s="166"/>
      <c r="Z55">
        <v>0</v>
      </c>
    </row>
    <row r="56" spans="1:26" ht="24.95" customHeight="1" x14ac:dyDescent="0.25">
      <c r="A56" s="170"/>
      <c r="B56" s="167" t="s">
        <v>150</v>
      </c>
      <c r="C56" s="171" t="s">
        <v>186</v>
      </c>
      <c r="D56" s="167" t="s">
        <v>187</v>
      </c>
      <c r="E56" s="167" t="s">
        <v>97</v>
      </c>
      <c r="F56" s="168">
        <v>170.5</v>
      </c>
      <c r="G56" s="169"/>
      <c r="H56" s="169"/>
      <c r="I56" s="169"/>
      <c r="J56" s="167">
        <f t="shared" si="3"/>
        <v>2192.63</v>
      </c>
      <c r="K56" s="1">
        <f t="shared" si="4"/>
        <v>0</v>
      </c>
      <c r="L56" s="1">
        <f>ROUND(F56*(G56),2)</f>
        <v>0</v>
      </c>
      <c r="M56" s="1"/>
      <c r="N56" s="1">
        <v>12.86</v>
      </c>
      <c r="O56" s="1"/>
      <c r="P56" s="166">
        <f t="shared" si="6"/>
        <v>19.096</v>
      </c>
      <c r="Q56" s="172"/>
      <c r="R56" s="172">
        <v>0.112</v>
      </c>
      <c r="S56" s="166"/>
      <c r="Z56">
        <v>0</v>
      </c>
    </row>
    <row r="57" spans="1:26" x14ac:dyDescent="0.25">
      <c r="A57" s="155"/>
      <c r="B57" s="155"/>
      <c r="C57" s="155"/>
      <c r="D57" s="155" t="s">
        <v>78</v>
      </c>
      <c r="E57" s="155"/>
      <c r="F57" s="166"/>
      <c r="G57" s="158"/>
      <c r="H57" s="158"/>
      <c r="I57" s="158"/>
      <c r="J57" s="155"/>
      <c r="K57" s="155"/>
      <c r="L57" s="155">
        <f>ROUND((SUM(L38:L56))/1,2)</f>
        <v>0</v>
      </c>
      <c r="M57" s="155">
        <f>ROUND((SUM(M38:M56))/1,2)</f>
        <v>0</v>
      </c>
      <c r="N57" s="155"/>
      <c r="O57" s="155"/>
      <c r="P57" s="173">
        <f>ROUND((SUM(P38:P56))/1,2)</f>
        <v>554.96</v>
      </c>
      <c r="Q57" s="152"/>
      <c r="R57" s="152"/>
      <c r="S57" s="173">
        <f>ROUND((SUM(S38:S56))/1,2)</f>
        <v>0</v>
      </c>
      <c r="T57" s="152"/>
      <c r="U57" s="152"/>
      <c r="V57" s="152"/>
      <c r="W57" s="152"/>
      <c r="X57" s="152"/>
      <c r="Y57" s="152"/>
      <c r="Z57" s="152"/>
    </row>
    <row r="58" spans="1:26" x14ac:dyDescent="0.25">
      <c r="A58" s="1"/>
      <c r="B58" s="1"/>
      <c r="C58" s="1"/>
      <c r="D58" s="1"/>
      <c r="E58" s="1"/>
      <c r="F58" s="162"/>
      <c r="G58" s="148"/>
      <c r="H58" s="148"/>
      <c r="I58" s="148"/>
      <c r="J58" s="1"/>
      <c r="K58" s="1"/>
      <c r="L58" s="1"/>
      <c r="M58" s="1"/>
      <c r="N58" s="1"/>
      <c r="O58" s="1"/>
      <c r="P58" s="1"/>
      <c r="S58" s="1"/>
    </row>
    <row r="59" spans="1:26" x14ac:dyDescent="0.25">
      <c r="A59" s="155"/>
      <c r="B59" s="155"/>
      <c r="C59" s="155"/>
      <c r="D59" s="155" t="s">
        <v>79</v>
      </c>
      <c r="E59" s="155"/>
      <c r="F59" s="166"/>
      <c r="G59" s="156"/>
      <c r="H59" s="156"/>
      <c r="I59" s="156"/>
      <c r="J59" s="155"/>
      <c r="K59" s="155"/>
      <c r="L59" s="155"/>
      <c r="M59" s="155"/>
      <c r="N59" s="155"/>
      <c r="O59" s="155"/>
      <c r="P59" s="155"/>
      <c r="Q59" s="152"/>
      <c r="R59" s="152"/>
      <c r="S59" s="155"/>
      <c r="T59" s="152"/>
      <c r="U59" s="152"/>
      <c r="V59" s="152"/>
      <c r="W59" s="152"/>
      <c r="X59" s="152"/>
      <c r="Y59" s="152"/>
      <c r="Z59" s="152"/>
    </row>
    <row r="60" spans="1:26" ht="24.95" customHeight="1" x14ac:dyDescent="0.25">
      <c r="A60" s="170"/>
      <c r="B60" s="167" t="s">
        <v>188</v>
      </c>
      <c r="C60" s="171" t="s">
        <v>189</v>
      </c>
      <c r="D60" s="167" t="s">
        <v>190</v>
      </c>
      <c r="E60" s="167" t="s">
        <v>110</v>
      </c>
      <c r="F60" s="168">
        <v>4</v>
      </c>
      <c r="G60" s="169"/>
      <c r="H60" s="169"/>
      <c r="I60" s="169"/>
      <c r="J60" s="167">
        <f>ROUND(F60*(N60),2)</f>
        <v>117.08</v>
      </c>
      <c r="K60" s="1">
        <f>ROUND(F60*(O60),2)</f>
        <v>0</v>
      </c>
      <c r="L60" s="1">
        <f>ROUND(F60*(G60),2)</f>
        <v>0</v>
      </c>
      <c r="M60" s="1"/>
      <c r="N60" s="1">
        <v>29.27</v>
      </c>
      <c r="O60" s="1"/>
      <c r="P60" s="166">
        <f>ROUND(F60*(R60),3)</f>
        <v>7.3479999999999999</v>
      </c>
      <c r="Q60" s="172"/>
      <c r="R60" s="172">
        <v>1.837</v>
      </c>
      <c r="S60" s="166"/>
      <c r="Z60">
        <v>0</v>
      </c>
    </row>
    <row r="61" spans="1:26" x14ac:dyDescent="0.25">
      <c r="A61" s="155"/>
      <c r="B61" s="155"/>
      <c r="C61" s="155"/>
      <c r="D61" s="155" t="s">
        <v>79</v>
      </c>
      <c r="E61" s="155"/>
      <c r="F61" s="166"/>
      <c r="G61" s="158"/>
      <c r="H61" s="158"/>
      <c r="I61" s="158"/>
      <c r="J61" s="155"/>
      <c r="K61" s="155"/>
      <c r="L61" s="155">
        <f>ROUND((SUM(L59:L60))/1,2)</f>
        <v>0</v>
      </c>
      <c r="M61" s="155">
        <f>ROUND((SUM(M59:M60))/1,2)</f>
        <v>0</v>
      </c>
      <c r="N61" s="155"/>
      <c r="O61" s="155"/>
      <c r="P61" s="173">
        <f>ROUND((SUM(P59:P60))/1,2)</f>
        <v>7.35</v>
      </c>
      <c r="Q61" s="152"/>
      <c r="R61" s="152"/>
      <c r="S61" s="173">
        <f>ROUND((SUM(S59:S60))/1,2)</f>
        <v>0</v>
      </c>
      <c r="T61" s="152"/>
      <c r="U61" s="152"/>
      <c r="V61" s="152"/>
      <c r="W61" s="152"/>
      <c r="X61" s="152"/>
      <c r="Y61" s="152"/>
      <c r="Z61" s="152"/>
    </row>
    <row r="62" spans="1:26" x14ac:dyDescent="0.25">
      <c r="A62" s="1"/>
      <c r="B62" s="1"/>
      <c r="C62" s="1"/>
      <c r="D62" s="1"/>
      <c r="E62" s="1"/>
      <c r="F62" s="162"/>
      <c r="G62" s="148"/>
      <c r="H62" s="148"/>
      <c r="I62" s="148"/>
      <c r="J62" s="1"/>
      <c r="K62" s="1"/>
      <c r="L62" s="1"/>
      <c r="M62" s="1"/>
      <c r="N62" s="1"/>
      <c r="O62" s="1"/>
      <c r="P62" s="1"/>
      <c r="S62" s="1"/>
    </row>
    <row r="63" spans="1:26" x14ac:dyDescent="0.25">
      <c r="A63" s="155"/>
      <c r="B63" s="155"/>
      <c r="C63" s="155"/>
      <c r="D63" s="155" t="s">
        <v>80</v>
      </c>
      <c r="E63" s="155"/>
      <c r="F63" s="166"/>
      <c r="G63" s="156"/>
      <c r="H63" s="156"/>
      <c r="I63" s="156"/>
      <c r="J63" s="155"/>
      <c r="K63" s="155"/>
      <c r="L63" s="155"/>
      <c r="M63" s="155"/>
      <c r="N63" s="155"/>
      <c r="O63" s="155"/>
      <c r="P63" s="155"/>
      <c r="Q63" s="152"/>
      <c r="R63" s="152"/>
      <c r="S63" s="155"/>
      <c r="T63" s="152"/>
      <c r="U63" s="152"/>
      <c r="V63" s="152"/>
      <c r="W63" s="152"/>
      <c r="X63" s="152"/>
      <c r="Y63" s="152"/>
      <c r="Z63" s="152"/>
    </row>
    <row r="64" spans="1:26" ht="24.95" customHeight="1" x14ac:dyDescent="0.25">
      <c r="A64" s="170"/>
      <c r="B64" s="167" t="s">
        <v>191</v>
      </c>
      <c r="C64" s="171" t="s">
        <v>192</v>
      </c>
      <c r="D64" s="167" t="s">
        <v>193</v>
      </c>
      <c r="E64" s="167" t="s">
        <v>194</v>
      </c>
      <c r="F64" s="168">
        <v>3</v>
      </c>
      <c r="G64" s="169"/>
      <c r="H64" s="169"/>
      <c r="I64" s="169"/>
      <c r="J64" s="167">
        <f>ROUND(F64*(N64),2)</f>
        <v>156.38999999999999</v>
      </c>
      <c r="K64" s="1">
        <f>ROUND(F64*(O64),2)</f>
        <v>0</v>
      </c>
      <c r="L64" s="1">
        <f>ROUND(F64*(G64),2)</f>
        <v>0</v>
      </c>
      <c r="M64" s="1"/>
      <c r="N64" s="1">
        <v>52.13</v>
      </c>
      <c r="O64" s="1"/>
      <c r="P64" s="166">
        <f>ROUND(F64*(R64),3)</f>
        <v>1.2909999999999999</v>
      </c>
      <c r="Q64" s="172"/>
      <c r="R64" s="172">
        <v>0.43017606159999999</v>
      </c>
      <c r="S64" s="166"/>
      <c r="Z64">
        <v>0</v>
      </c>
    </row>
    <row r="65" spans="1:26" x14ac:dyDescent="0.25">
      <c r="A65" s="155"/>
      <c r="B65" s="155"/>
      <c r="C65" s="155"/>
      <c r="D65" s="155" t="s">
        <v>80</v>
      </c>
      <c r="E65" s="155"/>
      <c r="F65" s="166"/>
      <c r="G65" s="158"/>
      <c r="H65" s="158"/>
      <c r="I65" s="158"/>
      <c r="J65" s="155"/>
      <c r="K65" s="155"/>
      <c r="L65" s="155">
        <f>ROUND((SUM(L63:L64))/1,2)</f>
        <v>0</v>
      </c>
      <c r="M65" s="155">
        <f>ROUND((SUM(M63:M64))/1,2)</f>
        <v>0</v>
      </c>
      <c r="N65" s="155"/>
      <c r="O65" s="155"/>
      <c r="P65" s="173">
        <f>ROUND((SUM(P63:P64))/1,2)</f>
        <v>1.29</v>
      </c>
      <c r="Q65" s="152"/>
      <c r="R65" s="152"/>
      <c r="S65" s="173">
        <f>ROUND((SUM(S63:S64))/1,2)</f>
        <v>0</v>
      </c>
      <c r="T65" s="152"/>
      <c r="U65" s="152"/>
      <c r="V65" s="152"/>
      <c r="W65" s="152"/>
      <c r="X65" s="152"/>
      <c r="Y65" s="152"/>
      <c r="Z65" s="152"/>
    </row>
    <row r="66" spans="1:26" x14ac:dyDescent="0.25">
      <c r="A66" s="1"/>
      <c r="B66" s="1"/>
      <c r="C66" s="1"/>
      <c r="D66" s="1"/>
      <c r="E66" s="1"/>
      <c r="F66" s="162"/>
      <c r="G66" s="148"/>
      <c r="H66" s="148"/>
      <c r="I66" s="148"/>
      <c r="J66" s="1"/>
      <c r="K66" s="1"/>
      <c r="L66" s="1"/>
      <c r="M66" s="1"/>
      <c r="N66" s="1"/>
      <c r="O66" s="1"/>
      <c r="P66" s="1"/>
      <c r="S66" s="1"/>
    </row>
    <row r="67" spans="1:26" x14ac:dyDescent="0.25">
      <c r="A67" s="155"/>
      <c r="B67" s="155"/>
      <c r="C67" s="155"/>
      <c r="D67" s="155" t="s">
        <v>81</v>
      </c>
      <c r="E67" s="155"/>
      <c r="F67" s="166"/>
      <c r="G67" s="156"/>
      <c r="H67" s="156"/>
      <c r="I67" s="156"/>
      <c r="J67" s="155"/>
      <c r="K67" s="155"/>
      <c r="L67" s="155"/>
      <c r="M67" s="155"/>
      <c r="N67" s="155"/>
      <c r="O67" s="155"/>
      <c r="P67" s="155"/>
      <c r="Q67" s="152"/>
      <c r="R67" s="152"/>
      <c r="S67" s="155"/>
      <c r="T67" s="152"/>
      <c r="U67" s="152"/>
      <c r="V67" s="152"/>
      <c r="W67" s="152"/>
      <c r="X67" s="152"/>
      <c r="Y67" s="152"/>
      <c r="Z67" s="152"/>
    </row>
    <row r="68" spans="1:26" ht="24.95" customHeight="1" x14ac:dyDescent="0.25">
      <c r="A68" s="170"/>
      <c r="B68" s="167" t="s">
        <v>150</v>
      </c>
      <c r="C68" s="171" t="s">
        <v>195</v>
      </c>
      <c r="D68" s="167" t="s">
        <v>196</v>
      </c>
      <c r="E68" s="167" t="s">
        <v>194</v>
      </c>
      <c r="F68" s="168">
        <v>5</v>
      </c>
      <c r="G68" s="169"/>
      <c r="H68" s="169"/>
      <c r="I68" s="169"/>
      <c r="J68" s="167">
        <f t="shared" ref="J68:J90" si="7">ROUND(F68*(N68),2)</f>
        <v>59.4</v>
      </c>
      <c r="K68" s="1">
        <f t="shared" ref="K68:K90" si="8">ROUND(F68*(O68),2)</f>
        <v>0</v>
      </c>
      <c r="L68" s="1">
        <f>ROUND(F68*(G68),2)</f>
        <v>0</v>
      </c>
      <c r="M68" s="1"/>
      <c r="N68" s="1">
        <v>11.88</v>
      </c>
      <c r="O68" s="1"/>
      <c r="P68" s="166">
        <f>ROUND(F68*(R68),3)</f>
        <v>1.2290000000000001</v>
      </c>
      <c r="Q68" s="172"/>
      <c r="R68" s="172">
        <v>0.2457</v>
      </c>
      <c r="S68" s="166"/>
      <c r="Z68">
        <v>0</v>
      </c>
    </row>
    <row r="69" spans="1:26" ht="24.95" customHeight="1" x14ac:dyDescent="0.25">
      <c r="A69" s="170"/>
      <c r="B69" s="167" t="s">
        <v>197</v>
      </c>
      <c r="C69" s="171" t="s">
        <v>198</v>
      </c>
      <c r="D69" s="167" t="s">
        <v>199</v>
      </c>
      <c r="E69" s="167" t="s">
        <v>200</v>
      </c>
      <c r="F69" s="168">
        <v>1</v>
      </c>
      <c r="G69" s="169"/>
      <c r="H69" s="169"/>
      <c r="I69" s="169"/>
      <c r="J69" s="167">
        <f t="shared" si="7"/>
        <v>28.72</v>
      </c>
      <c r="K69" s="1">
        <f t="shared" si="8"/>
        <v>0</v>
      </c>
      <c r="L69" s="1"/>
      <c r="M69" s="1">
        <f>ROUND(F69*(H69),2)</f>
        <v>0</v>
      </c>
      <c r="N69" s="1">
        <v>28.72</v>
      </c>
      <c r="O69" s="1"/>
      <c r="P69" s="166">
        <f>ROUND(F69*(R69),3)</f>
        <v>5.0000000000000001E-3</v>
      </c>
      <c r="Q69" s="172"/>
      <c r="R69" s="172">
        <v>5.0000000000000001E-3</v>
      </c>
      <c r="S69" s="166"/>
      <c r="Z69">
        <v>0</v>
      </c>
    </row>
    <row r="70" spans="1:26" ht="24.95" customHeight="1" x14ac:dyDescent="0.25">
      <c r="A70" s="170"/>
      <c r="B70" s="167" t="s">
        <v>197</v>
      </c>
      <c r="C70" s="171" t="s">
        <v>201</v>
      </c>
      <c r="D70" s="167" t="s">
        <v>202</v>
      </c>
      <c r="E70" s="167" t="s">
        <v>194</v>
      </c>
      <c r="F70" s="168">
        <v>2</v>
      </c>
      <c r="G70" s="169"/>
      <c r="H70" s="169"/>
      <c r="I70" s="169"/>
      <c r="J70" s="167">
        <f t="shared" si="7"/>
        <v>61.76</v>
      </c>
      <c r="K70" s="1">
        <f t="shared" si="8"/>
        <v>0</v>
      </c>
      <c r="L70" s="1"/>
      <c r="M70" s="1">
        <f>ROUND(F70*(H70),2)</f>
        <v>0</v>
      </c>
      <c r="N70" s="1">
        <v>30.88</v>
      </c>
      <c r="O70" s="1"/>
      <c r="P70" s="166">
        <f>ROUND(F70*(R70),3)</f>
        <v>0.01</v>
      </c>
      <c r="Q70" s="172"/>
      <c r="R70" s="172">
        <v>5.0000000000000001E-3</v>
      </c>
      <c r="S70" s="166"/>
      <c r="Z70">
        <v>0</v>
      </c>
    </row>
    <row r="71" spans="1:26" ht="24.95" customHeight="1" x14ac:dyDescent="0.25">
      <c r="A71" s="170"/>
      <c r="B71" s="167" t="s">
        <v>197</v>
      </c>
      <c r="C71" s="171" t="s">
        <v>203</v>
      </c>
      <c r="D71" s="167" t="s">
        <v>204</v>
      </c>
      <c r="E71" s="167" t="s">
        <v>194</v>
      </c>
      <c r="F71" s="168">
        <v>1</v>
      </c>
      <c r="G71" s="169"/>
      <c r="H71" s="169"/>
      <c r="I71" s="169"/>
      <c r="J71" s="167">
        <f t="shared" si="7"/>
        <v>28.22</v>
      </c>
      <c r="K71" s="1">
        <f t="shared" si="8"/>
        <v>0</v>
      </c>
      <c r="L71" s="1"/>
      <c r="M71" s="1">
        <f>ROUND(F71*(H71),2)</f>
        <v>0</v>
      </c>
      <c r="N71" s="1">
        <v>28.22</v>
      </c>
      <c r="O71" s="1"/>
      <c r="P71" s="166">
        <f>ROUND(F71*(R71),3)</f>
        <v>2E-3</v>
      </c>
      <c r="Q71" s="172"/>
      <c r="R71" s="172">
        <v>1.5E-3</v>
      </c>
      <c r="S71" s="166"/>
      <c r="Z71">
        <v>0</v>
      </c>
    </row>
    <row r="72" spans="1:26" ht="24.95" customHeight="1" x14ac:dyDescent="0.25">
      <c r="A72" s="170"/>
      <c r="B72" s="167" t="s">
        <v>197</v>
      </c>
      <c r="C72" s="171" t="s">
        <v>205</v>
      </c>
      <c r="D72" s="167" t="s">
        <v>206</v>
      </c>
      <c r="E72" s="167" t="s">
        <v>194</v>
      </c>
      <c r="F72" s="168">
        <v>1</v>
      </c>
      <c r="G72" s="169"/>
      <c r="H72" s="169"/>
      <c r="I72" s="169"/>
      <c r="J72" s="167">
        <f t="shared" si="7"/>
        <v>28.21</v>
      </c>
      <c r="K72" s="1">
        <f t="shared" si="8"/>
        <v>0</v>
      </c>
      <c r="L72" s="1"/>
      <c r="M72" s="1">
        <f>ROUND(F72*(H72),2)</f>
        <v>0</v>
      </c>
      <c r="N72" s="1">
        <v>28.21</v>
      </c>
      <c r="O72" s="1"/>
      <c r="P72" s="166">
        <f>ROUND(F72*(R72),3)</f>
        <v>2E-3</v>
      </c>
      <c r="Q72" s="172"/>
      <c r="R72" s="172">
        <v>1.5E-3</v>
      </c>
      <c r="S72" s="166"/>
      <c r="Z72">
        <v>0</v>
      </c>
    </row>
    <row r="73" spans="1:26" ht="24.95" customHeight="1" x14ac:dyDescent="0.25">
      <c r="A73" s="170"/>
      <c r="B73" s="167" t="s">
        <v>140</v>
      </c>
      <c r="C73" s="171" t="s">
        <v>207</v>
      </c>
      <c r="D73" s="167" t="s">
        <v>208</v>
      </c>
      <c r="E73" s="167" t="s">
        <v>106</v>
      </c>
      <c r="F73" s="168">
        <v>14</v>
      </c>
      <c r="G73" s="169"/>
      <c r="H73" s="169"/>
      <c r="I73" s="169"/>
      <c r="J73" s="167">
        <f t="shared" si="7"/>
        <v>304.5</v>
      </c>
      <c r="K73" s="1">
        <f t="shared" si="8"/>
        <v>0</v>
      </c>
      <c r="L73" s="1"/>
      <c r="M73" s="1">
        <f>ROUND(F73*(H73),2)</f>
        <v>0</v>
      </c>
      <c r="N73" s="1">
        <v>21.75</v>
      </c>
      <c r="O73" s="1"/>
      <c r="P73" s="166"/>
      <c r="Q73" s="172"/>
      <c r="R73" s="172"/>
      <c r="S73" s="166"/>
      <c r="Z73">
        <v>0</v>
      </c>
    </row>
    <row r="74" spans="1:26" ht="24.95" customHeight="1" x14ac:dyDescent="0.25">
      <c r="A74" s="170"/>
      <c r="B74" s="167" t="s">
        <v>209</v>
      </c>
      <c r="C74" s="171" t="s">
        <v>210</v>
      </c>
      <c r="D74" s="167" t="s">
        <v>211</v>
      </c>
      <c r="E74" s="167" t="s">
        <v>194</v>
      </c>
      <c r="F74" s="168">
        <v>1</v>
      </c>
      <c r="G74" s="169"/>
      <c r="H74" s="169"/>
      <c r="I74" s="169"/>
      <c r="J74" s="167">
        <f t="shared" si="7"/>
        <v>94.95</v>
      </c>
      <c r="K74" s="1">
        <f t="shared" si="8"/>
        <v>0</v>
      </c>
      <c r="L74" s="1">
        <f t="shared" ref="L74:L82" si="9">ROUND(F74*(G74),2)</f>
        <v>0</v>
      </c>
      <c r="M74" s="1"/>
      <c r="N74" s="1">
        <v>94.95</v>
      </c>
      <c r="O74" s="1"/>
      <c r="P74" s="166"/>
      <c r="Q74" s="172"/>
      <c r="R74" s="172"/>
      <c r="S74" s="166"/>
      <c r="Z74">
        <v>0</v>
      </c>
    </row>
    <row r="75" spans="1:26" ht="24.95" customHeight="1" x14ac:dyDescent="0.25">
      <c r="A75" s="170"/>
      <c r="B75" s="167" t="s">
        <v>150</v>
      </c>
      <c r="C75" s="171" t="s">
        <v>212</v>
      </c>
      <c r="D75" s="167" t="s">
        <v>213</v>
      </c>
      <c r="E75" s="167" t="s">
        <v>106</v>
      </c>
      <c r="F75" s="168">
        <v>30</v>
      </c>
      <c r="G75" s="169"/>
      <c r="H75" s="169"/>
      <c r="I75" s="169"/>
      <c r="J75" s="167">
        <f t="shared" si="7"/>
        <v>20.100000000000001</v>
      </c>
      <c r="K75" s="1">
        <f t="shared" si="8"/>
        <v>0</v>
      </c>
      <c r="L75" s="1">
        <f t="shared" si="9"/>
        <v>0</v>
      </c>
      <c r="M75" s="1"/>
      <c r="N75" s="1">
        <v>0.67</v>
      </c>
      <c r="O75" s="1"/>
      <c r="P75" s="166">
        <f>ROUND(F75*(R75),3)</f>
        <v>3.0000000000000001E-3</v>
      </c>
      <c r="Q75" s="172"/>
      <c r="R75" s="172">
        <v>9.0000000000000006E-5</v>
      </c>
      <c r="S75" s="166"/>
      <c r="Z75">
        <v>0</v>
      </c>
    </row>
    <row r="76" spans="1:26" ht="24.95" customHeight="1" x14ac:dyDescent="0.25">
      <c r="A76" s="170"/>
      <c r="B76" s="167" t="s">
        <v>150</v>
      </c>
      <c r="C76" s="171" t="s">
        <v>214</v>
      </c>
      <c r="D76" s="167" t="s">
        <v>215</v>
      </c>
      <c r="E76" s="167" t="s">
        <v>106</v>
      </c>
      <c r="F76" s="168">
        <v>30</v>
      </c>
      <c r="G76" s="169"/>
      <c r="H76" s="169"/>
      <c r="I76" s="169"/>
      <c r="J76" s="167">
        <f t="shared" si="7"/>
        <v>3.9</v>
      </c>
      <c r="K76" s="1">
        <f t="shared" si="8"/>
        <v>0</v>
      </c>
      <c r="L76" s="1">
        <f t="shared" si="9"/>
        <v>0</v>
      </c>
      <c r="M76" s="1"/>
      <c r="N76" s="1">
        <v>0.13</v>
      </c>
      <c r="O76" s="1"/>
      <c r="P76" s="166">
        <f>ROUND(F76*(R76),3)</f>
        <v>1E-3</v>
      </c>
      <c r="Q76" s="172"/>
      <c r="R76" s="172">
        <v>4.0000000000000003E-5</v>
      </c>
      <c r="S76" s="166"/>
      <c r="Z76">
        <v>0</v>
      </c>
    </row>
    <row r="77" spans="1:26" ht="24.95" customHeight="1" x14ac:dyDescent="0.25">
      <c r="A77" s="170"/>
      <c r="B77" s="167" t="s">
        <v>150</v>
      </c>
      <c r="C77" s="171" t="s">
        <v>216</v>
      </c>
      <c r="D77" s="167" t="s">
        <v>217</v>
      </c>
      <c r="E77" s="167" t="s">
        <v>97</v>
      </c>
      <c r="F77" s="168">
        <v>2</v>
      </c>
      <c r="G77" s="169"/>
      <c r="H77" s="169"/>
      <c r="I77" s="169"/>
      <c r="J77" s="167">
        <f t="shared" si="7"/>
        <v>23.4</v>
      </c>
      <c r="K77" s="1">
        <f t="shared" si="8"/>
        <v>0</v>
      </c>
      <c r="L77" s="1">
        <f t="shared" si="9"/>
        <v>0</v>
      </c>
      <c r="M77" s="1"/>
      <c r="N77" s="1">
        <v>11.7</v>
      </c>
      <c r="O77" s="1"/>
      <c r="P77" s="166">
        <f>ROUND(F77*(R77),3)</f>
        <v>1E-3</v>
      </c>
      <c r="Q77" s="172"/>
      <c r="R77" s="172">
        <v>6.6E-4</v>
      </c>
      <c r="S77" s="166"/>
      <c r="Z77">
        <v>0</v>
      </c>
    </row>
    <row r="78" spans="1:26" ht="24.95" customHeight="1" x14ac:dyDescent="0.25">
      <c r="A78" s="170"/>
      <c r="B78" s="167" t="s">
        <v>150</v>
      </c>
      <c r="C78" s="171" t="s">
        <v>218</v>
      </c>
      <c r="D78" s="167" t="s">
        <v>219</v>
      </c>
      <c r="E78" s="167" t="s">
        <v>97</v>
      </c>
      <c r="F78" s="168">
        <v>2</v>
      </c>
      <c r="G78" s="169"/>
      <c r="H78" s="169"/>
      <c r="I78" s="169"/>
      <c r="J78" s="167">
        <f t="shared" si="7"/>
        <v>0.92</v>
      </c>
      <c r="K78" s="1">
        <f t="shared" si="8"/>
        <v>0</v>
      </c>
      <c r="L78" s="1">
        <f t="shared" si="9"/>
        <v>0</v>
      </c>
      <c r="M78" s="1"/>
      <c r="N78" s="1">
        <v>0.46</v>
      </c>
      <c r="O78" s="1"/>
      <c r="P78" s="166">
        <f>ROUND(F78*(R78),3)</f>
        <v>1E-3</v>
      </c>
      <c r="Q78" s="172"/>
      <c r="R78" s="172">
        <v>3.2000000000000003E-4</v>
      </c>
      <c r="S78" s="166"/>
      <c r="Z78">
        <v>0</v>
      </c>
    </row>
    <row r="79" spans="1:26" ht="24.95" customHeight="1" x14ac:dyDescent="0.25">
      <c r="A79" s="170"/>
      <c r="B79" s="167" t="s">
        <v>150</v>
      </c>
      <c r="C79" s="171" t="s">
        <v>220</v>
      </c>
      <c r="D79" s="167" t="s">
        <v>221</v>
      </c>
      <c r="E79" s="167" t="s">
        <v>106</v>
      </c>
      <c r="F79" s="168">
        <v>30</v>
      </c>
      <c r="G79" s="169"/>
      <c r="H79" s="169"/>
      <c r="I79" s="169"/>
      <c r="J79" s="167">
        <f t="shared" si="7"/>
        <v>3.9</v>
      </c>
      <c r="K79" s="1">
        <f t="shared" si="8"/>
        <v>0</v>
      </c>
      <c r="L79" s="1">
        <f t="shared" si="9"/>
        <v>0</v>
      </c>
      <c r="M79" s="1"/>
      <c r="N79" s="1">
        <v>0.13</v>
      </c>
      <c r="O79" s="1"/>
      <c r="P79" s="166">
        <f>ROUND(F79*(R79),3)</f>
        <v>0</v>
      </c>
      <c r="Q79" s="172"/>
      <c r="R79" s="172">
        <v>3.4999999999999999E-6</v>
      </c>
      <c r="S79" s="166"/>
      <c r="Z79">
        <v>0</v>
      </c>
    </row>
    <row r="80" spans="1:26" ht="24.95" customHeight="1" x14ac:dyDescent="0.25">
      <c r="A80" s="170"/>
      <c r="B80" s="167" t="s">
        <v>150</v>
      </c>
      <c r="C80" s="171" t="s">
        <v>222</v>
      </c>
      <c r="D80" s="167" t="s">
        <v>223</v>
      </c>
      <c r="E80" s="167" t="s">
        <v>97</v>
      </c>
      <c r="F80" s="168">
        <v>2</v>
      </c>
      <c r="G80" s="169"/>
      <c r="H80" s="169"/>
      <c r="I80" s="169"/>
      <c r="J80" s="167">
        <f t="shared" si="7"/>
        <v>2.2999999999999998</v>
      </c>
      <c r="K80" s="1">
        <f t="shared" si="8"/>
        <v>0</v>
      </c>
      <c r="L80" s="1">
        <f t="shared" si="9"/>
        <v>0</v>
      </c>
      <c r="M80" s="1"/>
      <c r="N80" s="1">
        <v>1.1499999999999999</v>
      </c>
      <c r="O80" s="1"/>
      <c r="P80" s="166"/>
      <c r="Q80" s="172"/>
      <c r="R80" s="172"/>
      <c r="S80" s="166"/>
      <c r="Z80">
        <v>0</v>
      </c>
    </row>
    <row r="81" spans="1:26" ht="24.95" customHeight="1" x14ac:dyDescent="0.25">
      <c r="A81" s="170"/>
      <c r="B81" s="167" t="s">
        <v>150</v>
      </c>
      <c r="C81" s="171" t="s">
        <v>224</v>
      </c>
      <c r="D81" s="167" t="s">
        <v>225</v>
      </c>
      <c r="E81" s="167" t="s">
        <v>106</v>
      </c>
      <c r="F81" s="168">
        <v>134</v>
      </c>
      <c r="G81" s="169"/>
      <c r="H81" s="169"/>
      <c r="I81" s="169"/>
      <c r="J81" s="167">
        <f t="shared" si="7"/>
        <v>482.4</v>
      </c>
      <c r="K81" s="1">
        <f t="shared" si="8"/>
        <v>0</v>
      </c>
      <c r="L81" s="1">
        <f t="shared" si="9"/>
        <v>0</v>
      </c>
      <c r="M81" s="1"/>
      <c r="N81" s="1">
        <v>3.6</v>
      </c>
      <c r="O81" s="1"/>
      <c r="P81" s="166">
        <f>ROUND(F81*(R81),3)</f>
        <v>14.153</v>
      </c>
      <c r="Q81" s="172"/>
      <c r="R81" s="172">
        <v>0.1056194639</v>
      </c>
      <c r="S81" s="166"/>
      <c r="Z81">
        <v>0</v>
      </c>
    </row>
    <row r="82" spans="1:26" ht="24.95" customHeight="1" x14ac:dyDescent="0.25">
      <c r="A82" s="170"/>
      <c r="B82" s="167" t="s">
        <v>150</v>
      </c>
      <c r="C82" s="171" t="s">
        <v>226</v>
      </c>
      <c r="D82" s="167" t="s">
        <v>227</v>
      </c>
      <c r="E82" s="167" t="s">
        <v>106</v>
      </c>
      <c r="F82" s="168">
        <v>175</v>
      </c>
      <c r="G82" s="169"/>
      <c r="H82" s="169"/>
      <c r="I82" s="169"/>
      <c r="J82" s="167">
        <f t="shared" si="7"/>
        <v>869.75</v>
      </c>
      <c r="K82" s="1">
        <f t="shared" si="8"/>
        <v>0</v>
      </c>
      <c r="L82" s="1">
        <f t="shared" si="9"/>
        <v>0</v>
      </c>
      <c r="M82" s="1"/>
      <c r="N82" s="1">
        <v>4.97</v>
      </c>
      <c r="O82" s="1"/>
      <c r="P82" s="166">
        <f>ROUND(F82*(R82),3)</f>
        <v>23.718</v>
      </c>
      <c r="Q82" s="172"/>
      <c r="R82" s="172">
        <v>0.13553012880000001</v>
      </c>
      <c r="S82" s="166"/>
      <c r="Z82">
        <v>0</v>
      </c>
    </row>
    <row r="83" spans="1:26" ht="24.95" customHeight="1" x14ac:dyDescent="0.25">
      <c r="A83" s="170"/>
      <c r="B83" s="167" t="s">
        <v>140</v>
      </c>
      <c r="C83" s="171" t="s">
        <v>228</v>
      </c>
      <c r="D83" s="167" t="s">
        <v>229</v>
      </c>
      <c r="E83" s="167" t="s">
        <v>230</v>
      </c>
      <c r="F83" s="168">
        <v>270.68</v>
      </c>
      <c r="G83" s="169"/>
      <c r="H83" s="169"/>
      <c r="I83" s="169"/>
      <c r="J83" s="167">
        <f t="shared" si="7"/>
        <v>584.66999999999996</v>
      </c>
      <c r="K83" s="1">
        <f t="shared" si="8"/>
        <v>0</v>
      </c>
      <c r="L83" s="1"/>
      <c r="M83" s="1">
        <f>ROUND(F83*(H83),2)</f>
        <v>0</v>
      </c>
      <c r="N83" s="1">
        <v>2.16</v>
      </c>
      <c r="O83" s="1"/>
      <c r="P83" s="166"/>
      <c r="Q83" s="172"/>
      <c r="R83" s="172"/>
      <c r="S83" s="166"/>
      <c r="Z83">
        <v>0</v>
      </c>
    </row>
    <row r="84" spans="1:26" ht="24.95" customHeight="1" x14ac:dyDescent="0.25">
      <c r="A84" s="170"/>
      <c r="B84" s="167" t="s">
        <v>140</v>
      </c>
      <c r="C84" s="171" t="s">
        <v>231</v>
      </c>
      <c r="D84" s="167" t="s">
        <v>232</v>
      </c>
      <c r="E84" s="167" t="s">
        <v>230</v>
      </c>
      <c r="F84" s="168">
        <v>176.75</v>
      </c>
      <c r="G84" s="169"/>
      <c r="H84" s="169"/>
      <c r="I84" s="169"/>
      <c r="J84" s="167">
        <f t="shared" si="7"/>
        <v>1173.6199999999999</v>
      </c>
      <c r="K84" s="1">
        <f t="shared" si="8"/>
        <v>0</v>
      </c>
      <c r="L84" s="1"/>
      <c r="M84" s="1">
        <f>ROUND(F84*(H84),2)</f>
        <v>0</v>
      </c>
      <c r="N84" s="1">
        <v>6.64</v>
      </c>
      <c r="O84" s="1"/>
      <c r="P84" s="166"/>
      <c r="Q84" s="172"/>
      <c r="R84" s="172"/>
      <c r="S84" s="166"/>
      <c r="Z84">
        <v>0</v>
      </c>
    </row>
    <row r="85" spans="1:26" ht="24.95" customHeight="1" x14ac:dyDescent="0.25">
      <c r="A85" s="170"/>
      <c r="B85" s="167" t="s">
        <v>150</v>
      </c>
      <c r="C85" s="171" t="s">
        <v>233</v>
      </c>
      <c r="D85" s="167" t="s">
        <v>234</v>
      </c>
      <c r="E85" s="167" t="s">
        <v>106</v>
      </c>
      <c r="F85" s="168">
        <v>12</v>
      </c>
      <c r="G85" s="169"/>
      <c r="H85" s="169"/>
      <c r="I85" s="169"/>
      <c r="J85" s="167">
        <f t="shared" si="7"/>
        <v>84</v>
      </c>
      <c r="K85" s="1">
        <f t="shared" si="8"/>
        <v>0</v>
      </c>
      <c r="L85" s="1">
        <f t="shared" ref="L85:L90" si="10">ROUND(F85*(G85),2)</f>
        <v>0</v>
      </c>
      <c r="M85" s="1"/>
      <c r="N85" s="1">
        <v>7</v>
      </c>
      <c r="O85" s="1"/>
      <c r="P85" s="166">
        <f>ROUND(F85*(R85),3)</f>
        <v>1.6E-2</v>
      </c>
      <c r="Q85" s="172"/>
      <c r="R85" s="172">
        <v>1.2999999999999999E-3</v>
      </c>
      <c r="S85" s="166"/>
      <c r="Z85">
        <v>0</v>
      </c>
    </row>
    <row r="86" spans="1:26" ht="24.95" customHeight="1" x14ac:dyDescent="0.25">
      <c r="A86" s="170"/>
      <c r="B86" s="167" t="s">
        <v>94</v>
      </c>
      <c r="C86" s="171" t="s">
        <v>235</v>
      </c>
      <c r="D86" s="167" t="s">
        <v>236</v>
      </c>
      <c r="E86" s="167" t="s">
        <v>106</v>
      </c>
      <c r="F86" s="168">
        <v>113</v>
      </c>
      <c r="G86" s="169"/>
      <c r="H86" s="169"/>
      <c r="I86" s="169"/>
      <c r="J86" s="167">
        <f t="shared" si="7"/>
        <v>383.07</v>
      </c>
      <c r="K86" s="1">
        <f t="shared" si="8"/>
        <v>0</v>
      </c>
      <c r="L86" s="1">
        <f t="shared" si="10"/>
        <v>0</v>
      </c>
      <c r="M86" s="1"/>
      <c r="N86" s="1">
        <v>3.39</v>
      </c>
      <c r="O86" s="1"/>
      <c r="P86" s="166">
        <f>ROUND(F86*(R86),3)</f>
        <v>2E-3</v>
      </c>
      <c r="Q86" s="172"/>
      <c r="R86" s="172">
        <v>1.6799999999999998E-5</v>
      </c>
      <c r="S86" s="166"/>
      <c r="Z86">
        <v>0</v>
      </c>
    </row>
    <row r="87" spans="1:26" ht="24.95" customHeight="1" x14ac:dyDescent="0.25">
      <c r="A87" s="170"/>
      <c r="B87" s="167" t="s">
        <v>94</v>
      </c>
      <c r="C87" s="171" t="s">
        <v>237</v>
      </c>
      <c r="D87" s="167" t="s">
        <v>238</v>
      </c>
      <c r="E87" s="167" t="s">
        <v>239</v>
      </c>
      <c r="F87" s="168">
        <v>175.67</v>
      </c>
      <c r="G87" s="169"/>
      <c r="H87" s="169"/>
      <c r="I87" s="169"/>
      <c r="J87" s="167">
        <f t="shared" si="7"/>
        <v>228.37</v>
      </c>
      <c r="K87" s="1">
        <f t="shared" si="8"/>
        <v>0</v>
      </c>
      <c r="L87" s="1">
        <f t="shared" si="10"/>
        <v>0</v>
      </c>
      <c r="M87" s="1"/>
      <c r="N87" s="1">
        <v>1.3</v>
      </c>
      <c r="O87" s="1"/>
      <c r="P87" s="166"/>
      <c r="Q87" s="172"/>
      <c r="R87" s="172"/>
      <c r="S87" s="166"/>
      <c r="Z87">
        <v>0</v>
      </c>
    </row>
    <row r="88" spans="1:26" ht="24.95" customHeight="1" x14ac:dyDescent="0.25">
      <c r="A88" s="170"/>
      <c r="B88" s="167" t="s">
        <v>94</v>
      </c>
      <c r="C88" s="171" t="s">
        <v>240</v>
      </c>
      <c r="D88" s="167" t="s">
        <v>241</v>
      </c>
      <c r="E88" s="167" t="s">
        <v>239</v>
      </c>
      <c r="F88" s="168">
        <v>1581.03</v>
      </c>
      <c r="G88" s="169"/>
      <c r="H88" s="169"/>
      <c r="I88" s="169"/>
      <c r="J88" s="167">
        <f t="shared" si="7"/>
        <v>426.88</v>
      </c>
      <c r="K88" s="1">
        <f t="shared" si="8"/>
        <v>0</v>
      </c>
      <c r="L88" s="1">
        <f t="shared" si="10"/>
        <v>0</v>
      </c>
      <c r="M88" s="1"/>
      <c r="N88" s="1">
        <v>0.27</v>
      </c>
      <c r="O88" s="1"/>
      <c r="P88" s="166"/>
      <c r="Q88" s="172"/>
      <c r="R88" s="172"/>
      <c r="S88" s="166"/>
      <c r="Z88">
        <v>0</v>
      </c>
    </row>
    <row r="89" spans="1:26" ht="24.95" customHeight="1" x14ac:dyDescent="0.25">
      <c r="A89" s="170"/>
      <c r="B89" s="167" t="s">
        <v>94</v>
      </c>
      <c r="C89" s="171" t="s">
        <v>242</v>
      </c>
      <c r="D89" s="167" t="s">
        <v>243</v>
      </c>
      <c r="E89" s="167" t="s">
        <v>239</v>
      </c>
      <c r="F89" s="168">
        <v>0.56000000000000005</v>
      </c>
      <c r="G89" s="169"/>
      <c r="H89" s="169"/>
      <c r="I89" s="169"/>
      <c r="J89" s="167">
        <f t="shared" si="7"/>
        <v>9</v>
      </c>
      <c r="K89" s="1">
        <f t="shared" si="8"/>
        <v>0</v>
      </c>
      <c r="L89" s="1">
        <f t="shared" si="10"/>
        <v>0</v>
      </c>
      <c r="M89" s="1"/>
      <c r="N89" s="1">
        <v>16.07</v>
      </c>
      <c r="O89" s="1"/>
      <c r="P89" s="166"/>
      <c r="Q89" s="172"/>
      <c r="R89" s="172"/>
      <c r="S89" s="166"/>
      <c r="Z89">
        <v>0</v>
      </c>
    </row>
    <row r="90" spans="1:26" ht="24.95" customHeight="1" x14ac:dyDescent="0.25">
      <c r="A90" s="170"/>
      <c r="B90" s="167" t="s">
        <v>94</v>
      </c>
      <c r="C90" s="171" t="s">
        <v>244</v>
      </c>
      <c r="D90" s="167" t="s">
        <v>245</v>
      </c>
      <c r="E90" s="167" t="s">
        <v>239</v>
      </c>
      <c r="F90" s="168">
        <v>0.56000000000000005</v>
      </c>
      <c r="G90" s="169"/>
      <c r="H90" s="169"/>
      <c r="I90" s="169"/>
      <c r="J90" s="167">
        <f t="shared" si="7"/>
        <v>0.44</v>
      </c>
      <c r="K90" s="1">
        <f t="shared" si="8"/>
        <v>0</v>
      </c>
      <c r="L90" s="1">
        <f t="shared" si="10"/>
        <v>0</v>
      </c>
      <c r="M90" s="1"/>
      <c r="N90" s="1">
        <v>0.79</v>
      </c>
      <c r="O90" s="1"/>
      <c r="P90" s="166"/>
      <c r="Q90" s="172"/>
      <c r="R90" s="172"/>
      <c r="S90" s="166"/>
      <c r="Z90">
        <v>0</v>
      </c>
    </row>
    <row r="91" spans="1:26" x14ac:dyDescent="0.25">
      <c r="A91" s="155"/>
      <c r="B91" s="155"/>
      <c r="C91" s="155"/>
      <c r="D91" s="155" t="s">
        <v>81</v>
      </c>
      <c r="E91" s="155"/>
      <c r="F91" s="166"/>
      <c r="G91" s="158"/>
      <c r="H91" s="158"/>
      <c r="I91" s="158"/>
      <c r="J91" s="155"/>
      <c r="K91" s="155"/>
      <c r="L91" s="155">
        <f>ROUND((SUM(L67:L90))/1,2)</f>
        <v>0</v>
      </c>
      <c r="M91" s="155">
        <f>ROUND((SUM(M67:M90))/1,2)</f>
        <v>0</v>
      </c>
      <c r="N91" s="155"/>
      <c r="O91" s="155"/>
      <c r="P91" s="173">
        <f>ROUND((SUM(P67:P90))/1,2)</f>
        <v>39.14</v>
      </c>
      <c r="Q91" s="152"/>
      <c r="R91" s="152"/>
      <c r="S91" s="173">
        <f>ROUND((SUM(S67:S90))/1,2)</f>
        <v>0</v>
      </c>
      <c r="T91" s="152"/>
      <c r="U91" s="152"/>
      <c r="V91" s="152"/>
      <c r="W91" s="152"/>
      <c r="X91" s="152"/>
      <c r="Y91" s="152"/>
      <c r="Z91" s="152"/>
    </row>
    <row r="92" spans="1:26" x14ac:dyDescent="0.25">
      <c r="A92" s="1"/>
      <c r="B92" s="1"/>
      <c r="C92" s="1"/>
      <c r="D92" s="1"/>
      <c r="E92" s="1"/>
      <c r="F92" s="162"/>
      <c r="G92" s="148"/>
      <c r="H92" s="148"/>
      <c r="I92" s="148"/>
      <c r="J92" s="1"/>
      <c r="K92" s="1"/>
      <c r="L92" s="1"/>
      <c r="M92" s="1"/>
      <c r="N92" s="1"/>
      <c r="O92" s="1"/>
      <c r="P92" s="1"/>
      <c r="S92" s="1"/>
    </row>
    <row r="93" spans="1:26" x14ac:dyDescent="0.25">
      <c r="A93" s="155"/>
      <c r="B93" s="155"/>
      <c r="C93" s="155"/>
      <c r="D93" s="155" t="s">
        <v>82</v>
      </c>
      <c r="E93" s="155"/>
      <c r="F93" s="166"/>
      <c r="G93" s="156"/>
      <c r="H93" s="156"/>
      <c r="I93" s="156"/>
      <c r="J93" s="155"/>
      <c r="K93" s="155"/>
      <c r="L93" s="155"/>
      <c r="M93" s="155"/>
      <c r="N93" s="155"/>
      <c r="O93" s="155"/>
      <c r="P93" s="155"/>
      <c r="Q93" s="152"/>
      <c r="R93" s="152"/>
      <c r="S93" s="155"/>
      <c r="T93" s="152"/>
      <c r="U93" s="152"/>
      <c r="V93" s="152"/>
      <c r="W93" s="152"/>
      <c r="X93" s="152"/>
      <c r="Y93" s="152"/>
      <c r="Z93" s="152"/>
    </row>
    <row r="94" spans="1:26" ht="24.95" customHeight="1" x14ac:dyDescent="0.25">
      <c r="A94" s="170"/>
      <c r="B94" s="167" t="s">
        <v>150</v>
      </c>
      <c r="C94" s="171" t="s">
        <v>246</v>
      </c>
      <c r="D94" s="167" t="s">
        <v>247</v>
      </c>
      <c r="E94" s="167" t="s">
        <v>239</v>
      </c>
      <c r="F94" s="168">
        <v>619.02700000000004</v>
      </c>
      <c r="G94" s="169"/>
      <c r="H94" s="169"/>
      <c r="I94" s="169"/>
      <c r="J94" s="167">
        <f>ROUND(F94*(N94),2)</f>
        <v>3218.94</v>
      </c>
      <c r="K94" s="1">
        <f>ROUND(F94*(O94),2)</f>
        <v>0</v>
      </c>
      <c r="L94" s="1">
        <f>ROUND(F94*(G94),2)</f>
        <v>0</v>
      </c>
      <c r="M94" s="1"/>
      <c r="N94" s="1">
        <v>5.2</v>
      </c>
      <c r="O94" s="1"/>
      <c r="P94" s="166"/>
      <c r="Q94" s="172"/>
      <c r="R94" s="172"/>
      <c r="S94" s="166"/>
      <c r="Z94">
        <v>0</v>
      </c>
    </row>
    <row r="95" spans="1:26" x14ac:dyDescent="0.25">
      <c r="A95" s="155"/>
      <c r="B95" s="155"/>
      <c r="C95" s="155"/>
      <c r="D95" s="155" t="s">
        <v>82</v>
      </c>
      <c r="E95" s="155"/>
      <c r="F95" s="166"/>
      <c r="G95" s="158"/>
      <c r="H95" s="158"/>
      <c r="I95" s="158"/>
      <c r="J95" s="155"/>
      <c r="K95" s="155"/>
      <c r="L95" s="155">
        <f>ROUND((SUM(L93:L94))/1,2)</f>
        <v>0</v>
      </c>
      <c r="M95" s="155">
        <f>ROUND((SUM(M93:M94))/1,2)</f>
        <v>0</v>
      </c>
      <c r="N95" s="155"/>
      <c r="O95" s="155"/>
      <c r="P95" s="173">
        <f>ROUND((SUM(P93:P94))/1,2)</f>
        <v>0</v>
      </c>
      <c r="S95" s="166">
        <f>ROUND((SUM(S93:S94))/1,2)</f>
        <v>0</v>
      </c>
    </row>
    <row r="96" spans="1:26" x14ac:dyDescent="0.25">
      <c r="A96" s="1"/>
      <c r="B96" s="1"/>
      <c r="C96" s="1"/>
      <c r="D96" s="1"/>
      <c r="E96" s="1"/>
      <c r="F96" s="162"/>
      <c r="G96" s="148"/>
      <c r="H96" s="148"/>
      <c r="I96" s="148"/>
      <c r="J96" s="1"/>
      <c r="K96" s="1"/>
      <c r="L96" s="1"/>
      <c r="M96" s="1"/>
      <c r="N96" s="1"/>
      <c r="O96" s="1"/>
      <c r="P96" s="1"/>
      <c r="S96" s="1"/>
    </row>
    <row r="97" spans="1:26" x14ac:dyDescent="0.25">
      <c r="A97" s="155"/>
      <c r="B97" s="155"/>
      <c r="C97" s="155"/>
      <c r="D97" s="2" t="s">
        <v>75</v>
      </c>
      <c r="E97" s="155"/>
      <c r="F97" s="166"/>
      <c r="G97" s="158"/>
      <c r="H97" s="158"/>
      <c r="I97" s="158"/>
      <c r="J97" s="155"/>
      <c r="K97" s="155"/>
      <c r="L97" s="155">
        <f>ROUND((SUM(L9:L96))/2,2)</f>
        <v>0</v>
      </c>
      <c r="M97" s="155">
        <f>ROUND((SUM(M9:M96))/2,2)</f>
        <v>0</v>
      </c>
      <c r="N97" s="155"/>
      <c r="O97" s="155"/>
      <c r="P97" s="173">
        <f>ROUND((SUM(P9:P96))/2,2)</f>
        <v>618.6</v>
      </c>
      <c r="S97" s="173">
        <f>ROUND((SUM(S9:S96))/2,2)</f>
        <v>413.32</v>
      </c>
    </row>
    <row r="98" spans="1:26" x14ac:dyDescent="0.25">
      <c r="A98" s="174"/>
      <c r="B98" s="174" t="s">
        <v>12</v>
      </c>
      <c r="C98" s="174"/>
      <c r="D98" s="174"/>
      <c r="E98" s="174"/>
      <c r="F98" s="175" t="s">
        <v>83</v>
      </c>
      <c r="G98" s="176"/>
      <c r="H98" s="176"/>
      <c r="I98" s="176"/>
      <c r="J98" s="174"/>
      <c r="K98" s="174">
        <f>ROUND((SUM(K9:K97)),2)</f>
        <v>0</v>
      </c>
      <c r="L98" s="174">
        <f>ROUND((SUM(L9:L97))/3,2)</f>
        <v>0</v>
      </c>
      <c r="M98" s="174">
        <f>ROUND((SUM(M9:M97))/3,2)</f>
        <v>0</v>
      </c>
      <c r="N98" s="174"/>
      <c r="O98" s="174"/>
      <c r="P98" s="194">
        <f>ROUND((SUM(P9:P97))/3,2)</f>
        <v>618.6</v>
      </c>
      <c r="Q98" s="152"/>
      <c r="R98" s="152"/>
      <c r="S98" s="194">
        <f>ROUND((SUM(S9:S97))/3,2)</f>
        <v>413.32</v>
      </c>
      <c r="Z98">
        <f>(SUM(Z9:Z97))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Vranov n. T. - Úprava plochy na ul. Prešovskej - SO 01 - Úprava plochy</oddHeader>
    <oddFooter>&amp;RStrana &amp;P z &amp;N    &amp;L&amp;7Spracované systémom Systematic®pyramida.wsn, tel.: 051 77 10 585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248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11812'!B18</f>
        <v>0</v>
      </c>
      <c r="E16" s="96">
        <f>'Rekap 11812'!C18</f>
        <v>0</v>
      </c>
      <c r="F16" s="105">
        <f>'Rekap 11812'!D18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11812'!Z85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11812'!K9:'SO 11812'!K84)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11812'!K9:'SO 11812'!K84)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248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11812'!L23</f>
        <v>0</v>
      </c>
      <c r="C11" s="156">
        <f>'SO 11812'!M23</f>
        <v>0</v>
      </c>
      <c r="D11" s="156">
        <f>'SO 11812'!I23</f>
        <v>0</v>
      </c>
      <c r="E11" s="157">
        <f>'SO 11812'!P23</f>
        <v>1.18</v>
      </c>
      <c r="F11" s="157">
        <f>'SO 11812'!S23</f>
        <v>43.38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249</v>
      </c>
      <c r="B12" s="156">
        <f>'SO 11812'!L29</f>
        <v>0</v>
      </c>
      <c r="C12" s="156">
        <f>'SO 11812'!M29</f>
        <v>0</v>
      </c>
      <c r="D12" s="156">
        <f>'SO 11812'!I29</f>
        <v>0</v>
      </c>
      <c r="E12" s="157">
        <f>'SO 11812'!P29</f>
        <v>67.67</v>
      </c>
      <c r="F12" s="157">
        <f>'SO 11812'!S29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78</v>
      </c>
      <c r="B13" s="156">
        <f>'SO 11812'!L34</f>
        <v>0</v>
      </c>
      <c r="C13" s="156">
        <f>'SO 11812'!M34</f>
        <v>0</v>
      </c>
      <c r="D13" s="156">
        <f>'SO 11812'!I34</f>
        <v>0</v>
      </c>
      <c r="E13" s="157">
        <f>'SO 11812'!P34</f>
        <v>66.44</v>
      </c>
      <c r="F13" s="157">
        <f>'SO 11812'!S34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79</v>
      </c>
      <c r="B14" s="156">
        <f>'SO 11812'!L38</f>
        <v>0</v>
      </c>
      <c r="C14" s="156">
        <f>'SO 11812'!M38</f>
        <v>0</v>
      </c>
      <c r="D14" s="156">
        <f>'SO 11812'!I38</f>
        <v>0</v>
      </c>
      <c r="E14" s="157">
        <f>'SO 11812'!P38</f>
        <v>328.58</v>
      </c>
      <c r="F14" s="157">
        <f>'SO 11812'!S38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80</v>
      </c>
      <c r="B15" s="156">
        <f>'SO 11812'!L71</f>
        <v>0</v>
      </c>
      <c r="C15" s="156">
        <f>'SO 11812'!M71</f>
        <v>0</v>
      </c>
      <c r="D15" s="156">
        <f>'SO 11812'!I71</f>
        <v>0</v>
      </c>
      <c r="E15" s="157">
        <f>'SO 11812'!P71</f>
        <v>15.09</v>
      </c>
      <c r="F15" s="157">
        <f>'SO 11812'!S71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155" t="s">
        <v>81</v>
      </c>
      <c r="B16" s="156">
        <f>'SO 11812'!L78</f>
        <v>0</v>
      </c>
      <c r="C16" s="156">
        <f>'SO 11812'!M78</f>
        <v>0</v>
      </c>
      <c r="D16" s="156">
        <f>'SO 11812'!I78</f>
        <v>0</v>
      </c>
      <c r="E16" s="157">
        <f>'SO 11812'!P78</f>
        <v>0.01</v>
      </c>
      <c r="F16" s="157">
        <f>'SO 11812'!S78</f>
        <v>0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55" t="s">
        <v>82</v>
      </c>
      <c r="B17" s="156">
        <f>'SO 11812'!L82</f>
        <v>0</v>
      </c>
      <c r="C17" s="156">
        <f>'SO 11812'!M82</f>
        <v>0</v>
      </c>
      <c r="D17" s="156">
        <f>'SO 11812'!I82</f>
        <v>0</v>
      </c>
      <c r="E17" s="157">
        <f>'SO 11812'!P82</f>
        <v>0</v>
      </c>
      <c r="F17" s="157">
        <f>'SO 11812'!S82</f>
        <v>0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x14ac:dyDescent="0.25">
      <c r="A18" s="2" t="s">
        <v>75</v>
      </c>
      <c r="B18" s="158">
        <f>'SO 11812'!L84</f>
        <v>0</v>
      </c>
      <c r="C18" s="158">
        <f>'SO 11812'!M84</f>
        <v>0</v>
      </c>
      <c r="D18" s="158">
        <f>'SO 11812'!I84</f>
        <v>0</v>
      </c>
      <c r="E18" s="159">
        <f>'SO 11812'!P84</f>
        <v>478.97</v>
      </c>
      <c r="F18" s="159">
        <f>'SO 11812'!S84</f>
        <v>43.38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2" t="s">
        <v>83</v>
      </c>
      <c r="B20" s="158">
        <f>'SO 11812'!L85</f>
        <v>0</v>
      </c>
      <c r="C20" s="158">
        <f>'SO 11812'!M85</f>
        <v>0</v>
      </c>
      <c r="D20" s="158">
        <f>'SO 11812'!I85</f>
        <v>0</v>
      </c>
      <c r="E20" s="159">
        <f>'SO 11812'!P85</f>
        <v>478.97</v>
      </c>
      <c r="F20" s="159">
        <f>'SO 11812'!S85</f>
        <v>43.38</v>
      </c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5"/>
  <sheetViews>
    <sheetView workbookViewId="0">
      <pane ySplit="8" topLeftCell="A63" activePane="bottomLeft" state="frozen"/>
      <selection pane="bottomLeft" activeCell="G10" sqref="G10:I85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9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248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250</v>
      </c>
      <c r="D11" s="167" t="s">
        <v>251</v>
      </c>
      <c r="E11" s="167" t="s">
        <v>97</v>
      </c>
      <c r="F11" s="168">
        <v>119.9</v>
      </c>
      <c r="G11" s="169"/>
      <c r="H11" s="169"/>
      <c r="I11" s="169"/>
      <c r="J11" s="167">
        <f t="shared" ref="J11:J22" si="0">ROUND(F11*(N11),2)</f>
        <v>104.31</v>
      </c>
      <c r="K11" s="1">
        <f t="shared" ref="K11:K22" si="1">ROUND(F11*(O11),2)</f>
        <v>0</v>
      </c>
      <c r="L11" s="1">
        <f t="shared" ref="L11:L16" si="2">ROUND(F11*(G11),2)</f>
        <v>0</v>
      </c>
      <c r="M11" s="1"/>
      <c r="N11" s="1">
        <v>0.87</v>
      </c>
      <c r="O11" s="1"/>
      <c r="P11" s="166"/>
      <c r="Q11" s="172"/>
      <c r="R11" s="172"/>
      <c r="S11" s="166">
        <f>ROUND(F11*(X11),3)</f>
        <v>28.177</v>
      </c>
      <c r="X11">
        <v>0.23499999999999999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102</v>
      </c>
      <c r="D12" s="167" t="s">
        <v>103</v>
      </c>
      <c r="E12" s="167" t="s">
        <v>97</v>
      </c>
      <c r="F12" s="168">
        <v>75.900000000000006</v>
      </c>
      <c r="G12" s="169"/>
      <c r="H12" s="169"/>
      <c r="I12" s="169"/>
      <c r="J12" s="167">
        <f t="shared" si="0"/>
        <v>53.13</v>
      </c>
      <c r="K12" s="1">
        <f t="shared" si="1"/>
        <v>0</v>
      </c>
      <c r="L12" s="1">
        <f t="shared" si="2"/>
        <v>0</v>
      </c>
      <c r="M12" s="1"/>
      <c r="N12" s="1">
        <v>0.7</v>
      </c>
      <c r="O12" s="1"/>
      <c r="P12" s="166"/>
      <c r="Q12" s="172"/>
      <c r="R12" s="172"/>
      <c r="S12" s="166">
        <f>ROUND(F12*(X12),3)</f>
        <v>7.4379999999999997</v>
      </c>
      <c r="X12">
        <v>9.8000000000000004E-2</v>
      </c>
      <c r="Z12">
        <v>0</v>
      </c>
    </row>
    <row r="13" spans="1:26" ht="24.95" customHeight="1" x14ac:dyDescent="0.25">
      <c r="A13" s="170"/>
      <c r="B13" s="167" t="s">
        <v>94</v>
      </c>
      <c r="C13" s="171" t="s">
        <v>252</v>
      </c>
      <c r="D13" s="167" t="s">
        <v>253</v>
      </c>
      <c r="E13" s="167" t="s">
        <v>97</v>
      </c>
      <c r="F13" s="168">
        <v>42.9</v>
      </c>
      <c r="G13" s="169"/>
      <c r="H13" s="169"/>
      <c r="I13" s="169"/>
      <c r="J13" s="167">
        <f t="shared" si="0"/>
        <v>42.04</v>
      </c>
      <c r="K13" s="1">
        <f t="shared" si="1"/>
        <v>0</v>
      </c>
      <c r="L13" s="1">
        <f t="shared" si="2"/>
        <v>0</v>
      </c>
      <c r="M13" s="1"/>
      <c r="N13" s="1">
        <v>0.98</v>
      </c>
      <c r="O13" s="1"/>
      <c r="P13" s="166"/>
      <c r="Q13" s="172"/>
      <c r="R13" s="172"/>
      <c r="S13" s="166">
        <f>ROUND(F13*(X13),3)</f>
        <v>7.7649999999999997</v>
      </c>
      <c r="X13">
        <v>0.18099999999999999</v>
      </c>
      <c r="Z13">
        <v>0</v>
      </c>
    </row>
    <row r="14" spans="1:26" ht="24.95" customHeight="1" x14ac:dyDescent="0.25">
      <c r="A14" s="170"/>
      <c r="B14" s="167" t="s">
        <v>107</v>
      </c>
      <c r="C14" s="171" t="s">
        <v>254</v>
      </c>
      <c r="D14" s="167" t="s">
        <v>255</v>
      </c>
      <c r="E14" s="167" t="s">
        <v>110</v>
      </c>
      <c r="F14" s="168">
        <v>232.41399999999999</v>
      </c>
      <c r="G14" s="169"/>
      <c r="H14" s="169"/>
      <c r="I14" s="169"/>
      <c r="J14" s="167">
        <f t="shared" si="0"/>
        <v>1447.94</v>
      </c>
      <c r="K14" s="1">
        <f t="shared" si="1"/>
        <v>0</v>
      </c>
      <c r="L14" s="1">
        <f t="shared" si="2"/>
        <v>0</v>
      </c>
      <c r="M14" s="1"/>
      <c r="N14" s="1">
        <v>6.23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256</v>
      </c>
      <c r="D15" s="167" t="s">
        <v>257</v>
      </c>
      <c r="E15" s="167" t="s">
        <v>110</v>
      </c>
      <c r="F15" s="168">
        <v>232.84100000000001</v>
      </c>
      <c r="G15" s="169"/>
      <c r="H15" s="169"/>
      <c r="I15" s="169"/>
      <c r="J15" s="167">
        <f t="shared" si="0"/>
        <v>144.36000000000001</v>
      </c>
      <c r="K15" s="1">
        <f t="shared" si="1"/>
        <v>0</v>
      </c>
      <c r="L15" s="1">
        <f t="shared" si="2"/>
        <v>0</v>
      </c>
      <c r="M15" s="1"/>
      <c r="N15" s="1">
        <v>0.62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258</v>
      </c>
      <c r="D16" s="167" t="s">
        <v>259</v>
      </c>
      <c r="E16" s="167" t="s">
        <v>106</v>
      </c>
      <c r="F16" s="168">
        <v>8</v>
      </c>
      <c r="G16" s="169"/>
      <c r="H16" s="169"/>
      <c r="I16" s="169"/>
      <c r="J16" s="167">
        <f t="shared" si="0"/>
        <v>2469.6799999999998</v>
      </c>
      <c r="K16" s="1">
        <f t="shared" si="1"/>
        <v>0</v>
      </c>
      <c r="L16" s="1">
        <f t="shared" si="2"/>
        <v>0</v>
      </c>
      <c r="M16" s="1"/>
      <c r="N16" s="1">
        <v>308.70999999999998</v>
      </c>
      <c r="O16" s="1"/>
      <c r="P16" s="166">
        <f>ROUND(F16*(R16),3)</f>
        <v>0.14000000000000001</v>
      </c>
      <c r="Q16" s="172"/>
      <c r="R16" s="172">
        <v>1.7500000000000002E-2</v>
      </c>
      <c r="S16" s="166"/>
      <c r="Z16">
        <v>0</v>
      </c>
    </row>
    <row r="17" spans="1:26" ht="24.95" customHeight="1" x14ac:dyDescent="0.25">
      <c r="A17" s="170"/>
      <c r="B17" s="167" t="s">
        <v>260</v>
      </c>
      <c r="C17" s="171" t="s">
        <v>261</v>
      </c>
      <c r="D17" s="167" t="s">
        <v>262</v>
      </c>
      <c r="E17" s="167" t="s">
        <v>106</v>
      </c>
      <c r="F17" s="168">
        <v>8</v>
      </c>
      <c r="G17" s="169"/>
      <c r="H17" s="169"/>
      <c r="I17" s="169"/>
      <c r="J17" s="167">
        <f t="shared" si="0"/>
        <v>416.88</v>
      </c>
      <c r="K17" s="1">
        <f t="shared" si="1"/>
        <v>0</v>
      </c>
      <c r="L17" s="1"/>
      <c r="M17" s="1">
        <f>ROUND(F17*(H17),2)</f>
        <v>0</v>
      </c>
      <c r="N17" s="1">
        <v>52.11</v>
      </c>
      <c r="O17" s="1"/>
      <c r="P17" s="166">
        <f>ROUND(F17*(R17),3)</f>
        <v>0.84</v>
      </c>
      <c r="Q17" s="172"/>
      <c r="R17" s="172">
        <v>0.105</v>
      </c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263</v>
      </c>
      <c r="D18" s="167" t="s">
        <v>264</v>
      </c>
      <c r="E18" s="167" t="s">
        <v>97</v>
      </c>
      <c r="F18" s="168">
        <v>236.08199999999999</v>
      </c>
      <c r="G18" s="169"/>
      <c r="H18" s="169"/>
      <c r="I18" s="169"/>
      <c r="J18" s="167">
        <f t="shared" si="0"/>
        <v>618.53</v>
      </c>
      <c r="K18" s="1">
        <f t="shared" si="1"/>
        <v>0</v>
      </c>
      <c r="L18" s="1">
        <f>ROUND(F18*(G18),2)</f>
        <v>0</v>
      </c>
      <c r="M18" s="1"/>
      <c r="N18" s="1">
        <v>2.62</v>
      </c>
      <c r="O18" s="1"/>
      <c r="P18" s="166">
        <f>ROUND(F18*(R18),3)</f>
        <v>0.20100000000000001</v>
      </c>
      <c r="Q18" s="172"/>
      <c r="R18" s="172">
        <v>8.4999999999999995E-4</v>
      </c>
      <c r="S18" s="166"/>
      <c r="Z18">
        <v>0</v>
      </c>
    </row>
    <row r="19" spans="1:26" ht="24.95" customHeight="1" x14ac:dyDescent="0.25">
      <c r="A19" s="170"/>
      <c r="B19" s="167" t="s">
        <v>107</v>
      </c>
      <c r="C19" s="171" t="s">
        <v>265</v>
      </c>
      <c r="D19" s="167" t="s">
        <v>266</v>
      </c>
      <c r="E19" s="167" t="s">
        <v>97</v>
      </c>
      <c r="F19" s="168">
        <v>236.08199999999999</v>
      </c>
      <c r="G19" s="169"/>
      <c r="H19" s="169"/>
      <c r="I19" s="169"/>
      <c r="J19" s="167">
        <f t="shared" si="0"/>
        <v>358.84</v>
      </c>
      <c r="K19" s="1">
        <f t="shared" si="1"/>
        <v>0</v>
      </c>
      <c r="L19" s="1">
        <f>ROUND(F19*(G19),2)</f>
        <v>0</v>
      </c>
      <c r="M19" s="1"/>
      <c r="N19" s="1">
        <v>1.52</v>
      </c>
      <c r="O19" s="1"/>
      <c r="P19" s="166"/>
      <c r="Q19" s="172"/>
      <c r="R19" s="172"/>
      <c r="S19" s="166"/>
      <c r="Z19">
        <v>0</v>
      </c>
    </row>
    <row r="20" spans="1:26" ht="24.95" customHeight="1" x14ac:dyDescent="0.25">
      <c r="A20" s="170"/>
      <c r="B20" s="167" t="s">
        <v>107</v>
      </c>
      <c r="C20" s="171" t="s">
        <v>267</v>
      </c>
      <c r="D20" s="167" t="s">
        <v>268</v>
      </c>
      <c r="E20" s="167" t="s">
        <v>110</v>
      </c>
      <c r="F20" s="168">
        <v>214.61699999999999</v>
      </c>
      <c r="G20" s="169"/>
      <c r="H20" s="169"/>
      <c r="I20" s="169"/>
      <c r="J20" s="167">
        <f t="shared" si="0"/>
        <v>1143.9100000000001</v>
      </c>
      <c r="K20" s="1">
        <f t="shared" si="1"/>
        <v>0</v>
      </c>
      <c r="L20" s="1">
        <f>ROUND(F20*(G20),2)</f>
        <v>0</v>
      </c>
      <c r="M20" s="1"/>
      <c r="N20" s="1">
        <v>5.33</v>
      </c>
      <c r="O20" s="1"/>
      <c r="P20" s="166"/>
      <c r="Q20" s="172"/>
      <c r="R20" s="172"/>
      <c r="S20" s="166"/>
      <c r="Z20">
        <v>0</v>
      </c>
    </row>
    <row r="21" spans="1:26" ht="24.95" customHeight="1" x14ac:dyDescent="0.25">
      <c r="A21" s="170"/>
      <c r="B21" s="167" t="s">
        <v>107</v>
      </c>
      <c r="C21" s="171" t="s">
        <v>269</v>
      </c>
      <c r="D21" s="167" t="s">
        <v>270</v>
      </c>
      <c r="E21" s="167" t="s">
        <v>110</v>
      </c>
      <c r="F21" s="168">
        <v>214.61699999999999</v>
      </c>
      <c r="G21" s="169"/>
      <c r="H21" s="169"/>
      <c r="I21" s="169"/>
      <c r="J21" s="167">
        <f t="shared" si="0"/>
        <v>313.33999999999997</v>
      </c>
      <c r="K21" s="1">
        <f t="shared" si="1"/>
        <v>0</v>
      </c>
      <c r="L21" s="1">
        <f>ROUND(F21*(G21),2)</f>
        <v>0</v>
      </c>
      <c r="M21" s="1"/>
      <c r="N21" s="1">
        <v>1.46</v>
      </c>
      <c r="O21" s="1"/>
      <c r="P21" s="166"/>
      <c r="Q21" s="172"/>
      <c r="R21" s="172"/>
      <c r="S21" s="166"/>
      <c r="Z21">
        <v>0</v>
      </c>
    </row>
    <row r="22" spans="1:26" ht="24.95" customHeight="1" x14ac:dyDescent="0.25">
      <c r="A22" s="170"/>
      <c r="B22" s="167" t="s">
        <v>107</v>
      </c>
      <c r="C22" s="171" t="s">
        <v>271</v>
      </c>
      <c r="D22" s="167" t="s">
        <v>272</v>
      </c>
      <c r="E22" s="167" t="s">
        <v>110</v>
      </c>
      <c r="F22" s="168">
        <v>214.61699999999999</v>
      </c>
      <c r="G22" s="169"/>
      <c r="H22" s="169"/>
      <c r="I22" s="169"/>
      <c r="J22" s="167">
        <f t="shared" si="0"/>
        <v>135.21</v>
      </c>
      <c r="K22" s="1">
        <f t="shared" si="1"/>
        <v>0</v>
      </c>
      <c r="L22" s="1">
        <f>ROUND(F22*(G22),2)</f>
        <v>0</v>
      </c>
      <c r="M22" s="1"/>
      <c r="N22" s="1">
        <v>0.63</v>
      </c>
      <c r="O22" s="1"/>
      <c r="P22" s="166"/>
      <c r="Q22" s="172"/>
      <c r="R22" s="172"/>
      <c r="S22" s="166"/>
      <c r="Z22">
        <v>0</v>
      </c>
    </row>
    <row r="23" spans="1:26" x14ac:dyDescent="0.25">
      <c r="A23" s="155"/>
      <c r="B23" s="155"/>
      <c r="C23" s="155"/>
      <c r="D23" s="155" t="s">
        <v>76</v>
      </c>
      <c r="E23" s="155"/>
      <c r="F23" s="166"/>
      <c r="G23" s="158"/>
      <c r="H23" s="158"/>
      <c r="I23" s="158"/>
      <c r="J23" s="155"/>
      <c r="K23" s="155"/>
      <c r="L23" s="155">
        <f>ROUND((SUM(L10:L22))/1,2)</f>
        <v>0</v>
      </c>
      <c r="M23" s="155">
        <f>ROUND((SUM(M10:M22))/1,2)</f>
        <v>0</v>
      </c>
      <c r="N23" s="155"/>
      <c r="O23" s="155"/>
      <c r="P23" s="173">
        <f>ROUND((SUM(P10:P22))/1,2)</f>
        <v>1.18</v>
      </c>
      <c r="Q23" s="152"/>
      <c r="R23" s="152"/>
      <c r="S23" s="173">
        <f>ROUND((SUM(S10:S22))/1,2)</f>
        <v>43.38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249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144</v>
      </c>
      <c r="C26" s="171" t="s">
        <v>273</v>
      </c>
      <c r="D26" s="167" t="s">
        <v>274</v>
      </c>
      <c r="E26" s="167" t="s">
        <v>110</v>
      </c>
      <c r="F26" s="168">
        <v>35.75</v>
      </c>
      <c r="G26" s="169"/>
      <c r="H26" s="169"/>
      <c r="I26" s="169"/>
      <c r="J26" s="167">
        <f>ROUND(F26*(N26),2)</f>
        <v>852.64</v>
      </c>
      <c r="K26" s="1">
        <f>ROUND(F26*(O26),2)</f>
        <v>0</v>
      </c>
      <c r="L26" s="1">
        <f>ROUND(F26*(G26),2)</f>
        <v>0</v>
      </c>
      <c r="M26" s="1"/>
      <c r="N26" s="1">
        <v>23.85</v>
      </c>
      <c r="O26" s="1"/>
      <c r="P26" s="166">
        <f>ROUND(F26*(R26),3)</f>
        <v>67.594999999999999</v>
      </c>
      <c r="Q26" s="172"/>
      <c r="R26" s="172">
        <v>1.8907700000000001</v>
      </c>
      <c r="S26" s="166"/>
      <c r="Z26">
        <v>0</v>
      </c>
    </row>
    <row r="27" spans="1:26" ht="24.95" customHeight="1" x14ac:dyDescent="0.25">
      <c r="A27" s="170"/>
      <c r="B27" s="167" t="s">
        <v>144</v>
      </c>
      <c r="C27" s="171" t="s">
        <v>275</v>
      </c>
      <c r="D27" s="167" t="s">
        <v>276</v>
      </c>
      <c r="E27" s="167" t="s">
        <v>194</v>
      </c>
      <c r="F27" s="168">
        <v>6</v>
      </c>
      <c r="G27" s="169"/>
      <c r="H27" s="169"/>
      <c r="I27" s="169"/>
      <c r="J27" s="167">
        <f>ROUND(F27*(N27),2)</f>
        <v>31.44</v>
      </c>
      <c r="K27" s="1">
        <f>ROUND(F27*(O27),2)</f>
        <v>0</v>
      </c>
      <c r="L27" s="1">
        <f>ROUND(F27*(G27),2)</f>
        <v>0</v>
      </c>
      <c r="M27" s="1"/>
      <c r="N27" s="1">
        <v>5.24</v>
      </c>
      <c r="O27" s="1"/>
      <c r="P27" s="166">
        <f>ROUND(F27*(R27),3)</f>
        <v>0.04</v>
      </c>
      <c r="Q27" s="172"/>
      <c r="R27" s="172">
        <v>6.6E-3</v>
      </c>
      <c r="S27" s="166"/>
      <c r="Z27">
        <v>0</v>
      </c>
    </row>
    <row r="28" spans="1:26" ht="24.95" customHeight="1" x14ac:dyDescent="0.25">
      <c r="A28" s="170"/>
      <c r="B28" s="167" t="s">
        <v>144</v>
      </c>
      <c r="C28" s="171" t="s">
        <v>277</v>
      </c>
      <c r="D28" s="167" t="s">
        <v>278</v>
      </c>
      <c r="E28" s="167" t="s">
        <v>194</v>
      </c>
      <c r="F28" s="168">
        <v>5</v>
      </c>
      <c r="G28" s="169"/>
      <c r="H28" s="169"/>
      <c r="I28" s="169"/>
      <c r="J28" s="167">
        <f>ROUND(F28*(N28),2)</f>
        <v>38.9</v>
      </c>
      <c r="K28" s="1">
        <f>ROUND(F28*(O28),2)</f>
        <v>0</v>
      </c>
      <c r="L28" s="1">
        <f>ROUND(F28*(G28),2)</f>
        <v>0</v>
      </c>
      <c r="M28" s="1"/>
      <c r="N28" s="1">
        <v>7.78</v>
      </c>
      <c r="O28" s="1"/>
      <c r="P28" s="166">
        <f>ROUND(F28*(R28),3)</f>
        <v>3.3000000000000002E-2</v>
      </c>
      <c r="Q28" s="172"/>
      <c r="R28" s="172">
        <v>6.6E-3</v>
      </c>
      <c r="S28" s="166"/>
      <c r="Z28">
        <v>0</v>
      </c>
    </row>
    <row r="29" spans="1:26" x14ac:dyDescent="0.25">
      <c r="A29" s="155"/>
      <c r="B29" s="155"/>
      <c r="C29" s="155"/>
      <c r="D29" s="155" t="s">
        <v>249</v>
      </c>
      <c r="E29" s="155"/>
      <c r="F29" s="166"/>
      <c r="G29" s="158"/>
      <c r="H29" s="158"/>
      <c r="I29" s="158"/>
      <c r="J29" s="155"/>
      <c r="K29" s="155"/>
      <c r="L29" s="155">
        <f>ROUND((SUM(L25:L28))/1,2)</f>
        <v>0</v>
      </c>
      <c r="M29" s="155">
        <f>ROUND((SUM(M25:M28))/1,2)</f>
        <v>0</v>
      </c>
      <c r="N29" s="155"/>
      <c r="O29" s="155"/>
      <c r="P29" s="173">
        <f>ROUND((SUM(P25:P28))/1,2)</f>
        <v>67.67</v>
      </c>
      <c r="Q29" s="152"/>
      <c r="R29" s="152"/>
      <c r="S29" s="173">
        <f>ROUND((SUM(S25:S28))/1,2)</f>
        <v>0</v>
      </c>
      <c r="T29" s="152"/>
      <c r="U29" s="152"/>
      <c r="V29" s="152"/>
      <c r="W29" s="152"/>
      <c r="X29" s="152"/>
      <c r="Y29" s="152"/>
      <c r="Z29" s="152"/>
    </row>
    <row r="30" spans="1:26" x14ac:dyDescent="0.25">
      <c r="A30" s="1"/>
      <c r="B30" s="1"/>
      <c r="C30" s="1"/>
      <c r="D30" s="1"/>
      <c r="E30" s="1"/>
      <c r="F30" s="162"/>
      <c r="G30" s="148"/>
      <c r="H30" s="148"/>
      <c r="I30" s="148"/>
      <c r="J30" s="1"/>
      <c r="K30" s="1"/>
      <c r="L30" s="1"/>
      <c r="M30" s="1"/>
      <c r="N30" s="1"/>
      <c r="O30" s="1"/>
      <c r="P30" s="1"/>
      <c r="S30" s="1"/>
    </row>
    <row r="31" spans="1:26" x14ac:dyDescent="0.25">
      <c r="A31" s="155"/>
      <c r="B31" s="155"/>
      <c r="C31" s="155"/>
      <c r="D31" s="155" t="s">
        <v>78</v>
      </c>
      <c r="E31" s="155"/>
      <c r="F31" s="166"/>
      <c r="G31" s="156"/>
      <c r="H31" s="156"/>
      <c r="I31" s="156"/>
      <c r="J31" s="155"/>
      <c r="K31" s="155"/>
      <c r="L31" s="155"/>
      <c r="M31" s="155"/>
      <c r="N31" s="155"/>
      <c r="O31" s="155"/>
      <c r="P31" s="155"/>
      <c r="Q31" s="152"/>
      <c r="R31" s="152"/>
      <c r="S31" s="155"/>
      <c r="T31" s="152"/>
      <c r="U31" s="152"/>
      <c r="V31" s="152"/>
      <c r="W31" s="152"/>
      <c r="X31" s="152"/>
      <c r="Y31" s="152"/>
      <c r="Z31" s="152"/>
    </row>
    <row r="32" spans="1:26" ht="24.95" customHeight="1" x14ac:dyDescent="0.25">
      <c r="A32" s="170"/>
      <c r="B32" s="167" t="s">
        <v>150</v>
      </c>
      <c r="C32" s="171" t="s">
        <v>159</v>
      </c>
      <c r="D32" s="167" t="s">
        <v>160</v>
      </c>
      <c r="E32" s="167" t="s">
        <v>97</v>
      </c>
      <c r="F32" s="168">
        <v>118.8</v>
      </c>
      <c r="G32" s="169"/>
      <c r="H32" s="169"/>
      <c r="I32" s="169"/>
      <c r="J32" s="167">
        <f>ROUND(F32*(N32),2)</f>
        <v>496.58</v>
      </c>
      <c r="K32" s="1">
        <f>ROUND(F32*(O32),2)</f>
        <v>0</v>
      </c>
      <c r="L32" s="1">
        <f>ROUND(F32*(G32),2)</f>
        <v>0</v>
      </c>
      <c r="M32" s="1"/>
      <c r="N32" s="1">
        <v>4.18</v>
      </c>
      <c r="O32" s="1"/>
      <c r="P32" s="166">
        <f>ROUND(F32*(R32),3)</f>
        <v>44.051000000000002</v>
      </c>
      <c r="Q32" s="172"/>
      <c r="R32" s="172">
        <v>0.37080000000000002</v>
      </c>
      <c r="S32" s="166"/>
      <c r="Z32">
        <v>0</v>
      </c>
    </row>
    <row r="33" spans="1:26" ht="24.95" customHeight="1" x14ac:dyDescent="0.25">
      <c r="A33" s="170"/>
      <c r="B33" s="167" t="s">
        <v>150</v>
      </c>
      <c r="C33" s="171" t="s">
        <v>279</v>
      </c>
      <c r="D33" s="167" t="s">
        <v>280</v>
      </c>
      <c r="E33" s="167" t="s">
        <v>97</v>
      </c>
      <c r="F33" s="168">
        <v>170.5</v>
      </c>
      <c r="G33" s="169"/>
      <c r="H33" s="169"/>
      <c r="I33" s="169"/>
      <c r="J33" s="167">
        <f>ROUND(F33*(N33),2)</f>
        <v>1179.8599999999999</v>
      </c>
      <c r="K33" s="1">
        <f>ROUND(F33*(O33),2)</f>
        <v>0</v>
      </c>
      <c r="L33" s="1">
        <f>ROUND(F33*(G33),2)</f>
        <v>0</v>
      </c>
      <c r="M33" s="1"/>
      <c r="N33" s="1">
        <v>6.92</v>
      </c>
      <c r="O33" s="1"/>
      <c r="P33" s="166">
        <f>ROUND(F33*(R33),3)</f>
        <v>22.393000000000001</v>
      </c>
      <c r="Q33" s="172"/>
      <c r="R33" s="172">
        <v>0.13133514164999999</v>
      </c>
      <c r="S33" s="166"/>
      <c r="Z33">
        <v>0</v>
      </c>
    </row>
    <row r="34" spans="1:26" x14ac:dyDescent="0.25">
      <c r="A34" s="155"/>
      <c r="B34" s="155"/>
      <c r="C34" s="155"/>
      <c r="D34" s="155" t="s">
        <v>78</v>
      </c>
      <c r="E34" s="155"/>
      <c r="F34" s="166"/>
      <c r="G34" s="158"/>
      <c r="H34" s="158"/>
      <c r="I34" s="158"/>
      <c r="J34" s="155"/>
      <c r="K34" s="155"/>
      <c r="L34" s="155">
        <f>ROUND((SUM(L31:L33))/1,2)</f>
        <v>0</v>
      </c>
      <c r="M34" s="155">
        <f>ROUND((SUM(M31:M33))/1,2)</f>
        <v>0</v>
      </c>
      <c r="N34" s="155"/>
      <c r="O34" s="155"/>
      <c r="P34" s="173">
        <f>ROUND((SUM(P31:P33))/1,2)</f>
        <v>66.44</v>
      </c>
      <c r="Q34" s="152"/>
      <c r="R34" s="152"/>
      <c r="S34" s="173">
        <f>ROUND((SUM(S31:S33))/1,2)</f>
        <v>0</v>
      </c>
      <c r="T34" s="152"/>
      <c r="U34" s="152"/>
      <c r="V34" s="152"/>
      <c r="W34" s="152"/>
      <c r="X34" s="152"/>
      <c r="Y34" s="152"/>
      <c r="Z34" s="152"/>
    </row>
    <row r="35" spans="1:26" x14ac:dyDescent="0.25">
      <c r="A35" s="1"/>
      <c r="B35" s="1"/>
      <c r="C35" s="1"/>
      <c r="D35" s="1"/>
      <c r="E35" s="1"/>
      <c r="F35" s="162"/>
      <c r="G35" s="148"/>
      <c r="H35" s="148"/>
      <c r="I35" s="148"/>
      <c r="J35" s="1"/>
      <c r="K35" s="1"/>
      <c r="L35" s="1"/>
      <c r="M35" s="1"/>
      <c r="N35" s="1"/>
      <c r="O35" s="1"/>
      <c r="P35" s="1"/>
      <c r="S35" s="1"/>
    </row>
    <row r="36" spans="1:26" x14ac:dyDescent="0.25">
      <c r="A36" s="155"/>
      <c r="B36" s="155"/>
      <c r="C36" s="155"/>
      <c r="D36" s="155" t="s">
        <v>79</v>
      </c>
      <c r="E36" s="155"/>
      <c r="F36" s="166"/>
      <c r="G36" s="156"/>
      <c r="H36" s="156"/>
      <c r="I36" s="156"/>
      <c r="J36" s="155"/>
      <c r="K36" s="155"/>
      <c r="L36" s="155"/>
      <c r="M36" s="155"/>
      <c r="N36" s="155"/>
      <c r="O36" s="155"/>
      <c r="P36" s="155"/>
      <c r="Q36" s="152"/>
      <c r="R36" s="152"/>
      <c r="S36" s="155"/>
      <c r="T36" s="152"/>
      <c r="U36" s="152"/>
      <c r="V36" s="152"/>
      <c r="W36" s="152"/>
      <c r="X36" s="152"/>
      <c r="Y36" s="152"/>
      <c r="Z36" s="152"/>
    </row>
    <row r="37" spans="1:26" ht="24.95" customHeight="1" x14ac:dyDescent="0.25">
      <c r="A37" s="170"/>
      <c r="B37" s="167" t="s">
        <v>188</v>
      </c>
      <c r="C37" s="171" t="s">
        <v>281</v>
      </c>
      <c r="D37" s="167" t="s">
        <v>282</v>
      </c>
      <c r="E37" s="167" t="s">
        <v>110</v>
      </c>
      <c r="F37" s="168">
        <v>178.86699999999999</v>
      </c>
      <c r="G37" s="169"/>
      <c r="H37" s="169"/>
      <c r="I37" s="169"/>
      <c r="J37" s="167">
        <f>ROUND(F37*(N37),2)</f>
        <v>5201.45</v>
      </c>
      <c r="K37" s="1">
        <f>ROUND(F37*(O37),2)</f>
        <v>0</v>
      </c>
      <c r="L37" s="1">
        <f>ROUND(F37*(G37),2)</f>
        <v>0</v>
      </c>
      <c r="M37" s="1"/>
      <c r="N37" s="1">
        <v>29.08</v>
      </c>
      <c r="O37" s="1"/>
      <c r="P37" s="166">
        <f>ROUND(F37*(R37),3)</f>
        <v>328.57900000000001</v>
      </c>
      <c r="Q37" s="172"/>
      <c r="R37" s="172">
        <v>1.837</v>
      </c>
      <c r="S37" s="166"/>
      <c r="Z37">
        <v>0</v>
      </c>
    </row>
    <row r="38" spans="1:26" x14ac:dyDescent="0.25">
      <c r="A38" s="155"/>
      <c r="B38" s="155"/>
      <c r="C38" s="155"/>
      <c r="D38" s="155" t="s">
        <v>79</v>
      </c>
      <c r="E38" s="155"/>
      <c r="F38" s="166"/>
      <c r="G38" s="158"/>
      <c r="H38" s="158"/>
      <c r="I38" s="158"/>
      <c r="J38" s="155"/>
      <c r="K38" s="155"/>
      <c r="L38" s="155">
        <f>ROUND((SUM(L36:L37))/1,2)</f>
        <v>0</v>
      </c>
      <c r="M38" s="155">
        <f>ROUND((SUM(M36:M37))/1,2)</f>
        <v>0</v>
      </c>
      <c r="N38" s="155"/>
      <c r="O38" s="155"/>
      <c r="P38" s="173">
        <f>ROUND((SUM(P36:P37))/1,2)</f>
        <v>328.58</v>
      </c>
      <c r="Q38" s="152"/>
      <c r="R38" s="152"/>
      <c r="S38" s="173">
        <f>ROUND((SUM(S36:S37))/1,2)</f>
        <v>0</v>
      </c>
      <c r="T38" s="152"/>
      <c r="U38" s="152"/>
      <c r="V38" s="152"/>
      <c r="W38" s="152"/>
      <c r="X38" s="152"/>
      <c r="Y38" s="152"/>
      <c r="Z38" s="152"/>
    </row>
    <row r="39" spans="1:26" x14ac:dyDescent="0.25">
      <c r="A39" s="1"/>
      <c r="B39" s="1"/>
      <c r="C39" s="1"/>
      <c r="D39" s="1"/>
      <c r="E39" s="1"/>
      <c r="F39" s="162"/>
      <c r="G39" s="148"/>
      <c r="H39" s="148"/>
      <c r="I39" s="148"/>
      <c r="J39" s="1"/>
      <c r="K39" s="1"/>
      <c r="L39" s="1"/>
      <c r="M39" s="1"/>
      <c r="N39" s="1"/>
      <c r="O39" s="1"/>
      <c r="P39" s="1"/>
      <c r="S39" s="1"/>
    </row>
    <row r="40" spans="1:26" x14ac:dyDescent="0.25">
      <c r="A40" s="155"/>
      <c r="B40" s="155"/>
      <c r="C40" s="155"/>
      <c r="D40" s="155" t="s">
        <v>80</v>
      </c>
      <c r="E40" s="155"/>
      <c r="F40" s="166"/>
      <c r="G40" s="156"/>
      <c r="H40" s="156"/>
      <c r="I40" s="156"/>
      <c r="J40" s="155"/>
      <c r="K40" s="155"/>
      <c r="L40" s="155"/>
      <c r="M40" s="155"/>
      <c r="N40" s="155"/>
      <c r="O40" s="155"/>
      <c r="P40" s="155"/>
      <c r="Q40" s="152"/>
      <c r="R40" s="152"/>
      <c r="S40" s="155"/>
      <c r="T40" s="152"/>
      <c r="U40" s="152"/>
      <c r="V40" s="152"/>
      <c r="W40" s="152"/>
      <c r="X40" s="152"/>
      <c r="Y40" s="152"/>
      <c r="Z40" s="152"/>
    </row>
    <row r="41" spans="1:26" ht="24.95" customHeight="1" x14ac:dyDescent="0.25">
      <c r="A41" s="170"/>
      <c r="B41" s="167" t="s">
        <v>209</v>
      </c>
      <c r="C41" s="171" t="s">
        <v>283</v>
      </c>
      <c r="D41" s="167" t="s">
        <v>284</v>
      </c>
      <c r="E41" s="167" t="s">
        <v>194</v>
      </c>
      <c r="F41" s="168">
        <v>15.302</v>
      </c>
      <c r="G41" s="169"/>
      <c r="H41" s="169"/>
      <c r="I41" s="169"/>
      <c r="J41" s="167">
        <f t="shared" ref="J41:J70" si="3">ROUND(F41*(N41),2)</f>
        <v>611.30999999999995</v>
      </c>
      <c r="K41" s="1">
        <f t="shared" ref="K41:K70" si="4">ROUND(F41*(O41),2)</f>
        <v>0</v>
      </c>
      <c r="L41" s="1">
        <f>ROUND(F41*(G41),2)</f>
        <v>0</v>
      </c>
      <c r="M41" s="1"/>
      <c r="N41" s="1">
        <v>39.950000000000003</v>
      </c>
      <c r="O41" s="1"/>
      <c r="P41" s="166"/>
      <c r="Q41" s="172"/>
      <c r="R41" s="172"/>
      <c r="S41" s="166"/>
      <c r="Z41">
        <v>0</v>
      </c>
    </row>
    <row r="42" spans="1:26" ht="24.95" customHeight="1" x14ac:dyDescent="0.25">
      <c r="A42" s="170"/>
      <c r="B42" s="167" t="s">
        <v>147</v>
      </c>
      <c r="C42" s="171" t="s">
        <v>285</v>
      </c>
      <c r="D42" s="167" t="s">
        <v>286</v>
      </c>
      <c r="E42" s="167" t="s">
        <v>194</v>
      </c>
      <c r="F42" s="168">
        <v>25.503</v>
      </c>
      <c r="G42" s="169"/>
      <c r="H42" s="169"/>
      <c r="I42" s="169"/>
      <c r="J42" s="167">
        <f t="shared" si="3"/>
        <v>2970.84</v>
      </c>
      <c r="K42" s="1">
        <f t="shared" si="4"/>
        <v>0</v>
      </c>
      <c r="L42" s="1"/>
      <c r="M42" s="1">
        <f>ROUND(F42*(H42),2)</f>
        <v>0</v>
      </c>
      <c r="N42" s="1">
        <v>116.49</v>
      </c>
      <c r="O42" s="1"/>
      <c r="P42" s="166">
        <f t="shared" ref="P42:P54" si="5">ROUND(F42*(R42),3)</f>
        <v>1.476</v>
      </c>
      <c r="Q42" s="172"/>
      <c r="R42" s="172">
        <v>5.7889999999999997E-2</v>
      </c>
      <c r="S42" s="166"/>
      <c r="Z42">
        <v>0</v>
      </c>
    </row>
    <row r="43" spans="1:26" ht="24.95" customHeight="1" x14ac:dyDescent="0.25">
      <c r="A43" s="170"/>
      <c r="B43" s="167" t="s">
        <v>287</v>
      </c>
      <c r="C43" s="171" t="s">
        <v>288</v>
      </c>
      <c r="D43" s="167" t="s">
        <v>289</v>
      </c>
      <c r="E43" s="167" t="s">
        <v>106</v>
      </c>
      <c r="F43" s="168">
        <v>43</v>
      </c>
      <c r="G43" s="169"/>
      <c r="H43" s="169"/>
      <c r="I43" s="169"/>
      <c r="J43" s="167">
        <f t="shared" si="3"/>
        <v>24.94</v>
      </c>
      <c r="K43" s="1">
        <f t="shared" si="4"/>
        <v>0</v>
      </c>
      <c r="L43" s="1">
        <f>ROUND(F43*(G43),2)</f>
        <v>0</v>
      </c>
      <c r="M43" s="1"/>
      <c r="N43" s="1">
        <v>0.57999999999999996</v>
      </c>
      <c r="O43" s="1"/>
      <c r="P43" s="166">
        <f t="shared" si="5"/>
        <v>0</v>
      </c>
      <c r="Q43" s="172"/>
      <c r="R43" s="172">
        <v>1.0000000000000001E-5</v>
      </c>
      <c r="S43" s="166"/>
      <c r="Z43">
        <v>0</v>
      </c>
    </row>
    <row r="44" spans="1:26" ht="24.95" customHeight="1" x14ac:dyDescent="0.25">
      <c r="A44" s="170"/>
      <c r="B44" s="167" t="s">
        <v>287</v>
      </c>
      <c r="C44" s="171" t="s">
        <v>290</v>
      </c>
      <c r="D44" s="167" t="s">
        <v>291</v>
      </c>
      <c r="E44" s="167" t="s">
        <v>106</v>
      </c>
      <c r="F44" s="168">
        <v>140</v>
      </c>
      <c r="G44" s="169"/>
      <c r="H44" s="169"/>
      <c r="I44" s="169"/>
      <c r="J44" s="167">
        <f t="shared" si="3"/>
        <v>161</v>
      </c>
      <c r="K44" s="1">
        <f t="shared" si="4"/>
        <v>0</v>
      </c>
      <c r="L44" s="1">
        <f>ROUND(F44*(G44),2)</f>
        <v>0</v>
      </c>
      <c r="M44" s="1"/>
      <c r="N44" s="1">
        <v>1.1499999999999999</v>
      </c>
      <c r="O44" s="1"/>
      <c r="P44" s="166">
        <f t="shared" si="5"/>
        <v>1E-3</v>
      </c>
      <c r="Q44" s="172"/>
      <c r="R44" s="172">
        <v>1.0000000000000001E-5</v>
      </c>
      <c r="S44" s="166"/>
      <c r="Z44">
        <v>0</v>
      </c>
    </row>
    <row r="45" spans="1:26" ht="24.95" customHeight="1" x14ac:dyDescent="0.25">
      <c r="A45" s="170"/>
      <c r="B45" s="167" t="s">
        <v>287</v>
      </c>
      <c r="C45" s="171" t="s">
        <v>292</v>
      </c>
      <c r="D45" s="167" t="s">
        <v>293</v>
      </c>
      <c r="E45" s="167" t="s">
        <v>194</v>
      </c>
      <c r="F45" s="168">
        <v>4</v>
      </c>
      <c r="G45" s="169"/>
      <c r="H45" s="169"/>
      <c r="I45" s="169"/>
      <c r="J45" s="167">
        <f t="shared" si="3"/>
        <v>12.24</v>
      </c>
      <c r="K45" s="1">
        <f t="shared" si="4"/>
        <v>0</v>
      </c>
      <c r="L45" s="1">
        <f>ROUND(F45*(G45),2)</f>
        <v>0</v>
      </c>
      <c r="M45" s="1"/>
      <c r="N45" s="1">
        <v>3.06</v>
      </c>
      <c r="O45" s="1"/>
      <c r="P45" s="166">
        <f t="shared" si="5"/>
        <v>0</v>
      </c>
      <c r="Q45" s="172"/>
      <c r="R45" s="172">
        <v>4.0000000000000003E-5</v>
      </c>
      <c r="S45" s="166"/>
      <c r="Z45">
        <v>0</v>
      </c>
    </row>
    <row r="46" spans="1:26" ht="24.95" customHeight="1" x14ac:dyDescent="0.25">
      <c r="A46" s="170"/>
      <c r="B46" s="167" t="s">
        <v>287</v>
      </c>
      <c r="C46" s="171" t="s">
        <v>294</v>
      </c>
      <c r="D46" s="167" t="s">
        <v>295</v>
      </c>
      <c r="E46" s="167" t="s">
        <v>194</v>
      </c>
      <c r="F46" s="168">
        <v>4</v>
      </c>
      <c r="G46" s="169"/>
      <c r="H46" s="169"/>
      <c r="I46" s="169"/>
      <c r="J46" s="167">
        <f t="shared" si="3"/>
        <v>5.8</v>
      </c>
      <c r="K46" s="1">
        <f t="shared" si="4"/>
        <v>0</v>
      </c>
      <c r="L46" s="1">
        <f>ROUND(F46*(G46),2)</f>
        <v>0</v>
      </c>
      <c r="M46" s="1"/>
      <c r="N46" s="1">
        <v>1.45</v>
      </c>
      <c r="O46" s="1"/>
      <c r="P46" s="166">
        <f t="shared" si="5"/>
        <v>0</v>
      </c>
      <c r="Q46" s="172"/>
      <c r="R46" s="172">
        <v>2.0000000000000002E-5</v>
      </c>
      <c r="S46" s="166"/>
      <c r="Z46">
        <v>0</v>
      </c>
    </row>
    <row r="47" spans="1:26" ht="24.95" customHeight="1" x14ac:dyDescent="0.25">
      <c r="A47" s="170"/>
      <c r="B47" s="167" t="s">
        <v>173</v>
      </c>
      <c r="C47" s="171" t="s">
        <v>296</v>
      </c>
      <c r="D47" s="167" t="s">
        <v>297</v>
      </c>
      <c r="E47" s="167" t="s">
        <v>194</v>
      </c>
      <c r="F47" s="168">
        <v>1</v>
      </c>
      <c r="G47" s="169"/>
      <c r="H47" s="169"/>
      <c r="I47" s="169"/>
      <c r="J47" s="167">
        <f t="shared" si="3"/>
        <v>186.09</v>
      </c>
      <c r="K47" s="1">
        <f t="shared" si="4"/>
        <v>0</v>
      </c>
      <c r="L47" s="1"/>
      <c r="M47" s="1">
        <f t="shared" ref="M47:M59" si="6">ROUND(F47*(H47),2)</f>
        <v>0</v>
      </c>
      <c r="N47" s="1">
        <v>186.09</v>
      </c>
      <c r="O47" s="1"/>
      <c r="P47" s="166">
        <f t="shared" si="5"/>
        <v>0.52</v>
      </c>
      <c r="Q47" s="172"/>
      <c r="R47" s="172">
        <v>0.52</v>
      </c>
      <c r="S47" s="166"/>
      <c r="Z47">
        <v>0</v>
      </c>
    </row>
    <row r="48" spans="1:26" ht="24.95" customHeight="1" x14ac:dyDescent="0.25">
      <c r="A48" s="170"/>
      <c r="B48" s="167" t="s">
        <v>173</v>
      </c>
      <c r="C48" s="171" t="s">
        <v>298</v>
      </c>
      <c r="D48" s="167" t="s">
        <v>299</v>
      </c>
      <c r="E48" s="167" t="s">
        <v>194</v>
      </c>
      <c r="F48" s="168">
        <v>6</v>
      </c>
      <c r="G48" s="169"/>
      <c r="H48" s="169"/>
      <c r="I48" s="169"/>
      <c r="J48" s="167">
        <f t="shared" si="3"/>
        <v>1417.38</v>
      </c>
      <c r="K48" s="1">
        <f t="shared" si="4"/>
        <v>0</v>
      </c>
      <c r="L48" s="1"/>
      <c r="M48" s="1">
        <f t="shared" si="6"/>
        <v>0</v>
      </c>
      <c r="N48" s="1">
        <v>236.23</v>
      </c>
      <c r="O48" s="1"/>
      <c r="P48" s="166">
        <f t="shared" si="5"/>
        <v>6.06</v>
      </c>
      <c r="Q48" s="172"/>
      <c r="R48" s="172">
        <v>1.01</v>
      </c>
      <c r="S48" s="166"/>
      <c r="Z48">
        <v>0</v>
      </c>
    </row>
    <row r="49" spans="1:26" ht="24.95" customHeight="1" x14ac:dyDescent="0.25">
      <c r="A49" s="170"/>
      <c r="B49" s="167" t="s">
        <v>173</v>
      </c>
      <c r="C49" s="171" t="s">
        <v>300</v>
      </c>
      <c r="D49" s="167" t="s">
        <v>301</v>
      </c>
      <c r="E49" s="167" t="s">
        <v>230</v>
      </c>
      <c r="F49" s="168">
        <v>2</v>
      </c>
      <c r="G49" s="169"/>
      <c r="H49" s="169"/>
      <c r="I49" s="169"/>
      <c r="J49" s="167">
        <f t="shared" si="3"/>
        <v>89.94</v>
      </c>
      <c r="K49" s="1">
        <f t="shared" si="4"/>
        <v>0</v>
      </c>
      <c r="L49" s="1"/>
      <c r="M49" s="1">
        <f t="shared" si="6"/>
        <v>0</v>
      </c>
      <c r="N49" s="1">
        <v>44.97</v>
      </c>
      <c r="O49" s="1"/>
      <c r="P49" s="166">
        <f t="shared" si="5"/>
        <v>0.88</v>
      </c>
      <c r="Q49" s="172"/>
      <c r="R49" s="172">
        <v>0.44</v>
      </c>
      <c r="S49" s="166"/>
      <c r="Z49">
        <v>0</v>
      </c>
    </row>
    <row r="50" spans="1:26" ht="24.95" customHeight="1" x14ac:dyDescent="0.25">
      <c r="A50" s="170"/>
      <c r="B50" s="167" t="s">
        <v>173</v>
      </c>
      <c r="C50" s="171" t="s">
        <v>302</v>
      </c>
      <c r="D50" s="167" t="s">
        <v>303</v>
      </c>
      <c r="E50" s="167" t="s">
        <v>194</v>
      </c>
      <c r="F50" s="168">
        <v>2</v>
      </c>
      <c r="G50" s="169"/>
      <c r="H50" s="169"/>
      <c r="I50" s="169"/>
      <c r="J50" s="167">
        <f t="shared" si="3"/>
        <v>99.4</v>
      </c>
      <c r="K50" s="1">
        <f t="shared" si="4"/>
        <v>0</v>
      </c>
      <c r="L50" s="1"/>
      <c r="M50" s="1">
        <f t="shared" si="6"/>
        <v>0</v>
      </c>
      <c r="N50" s="1">
        <v>49.7</v>
      </c>
      <c r="O50" s="1"/>
      <c r="P50" s="166">
        <f t="shared" si="5"/>
        <v>0.72</v>
      </c>
      <c r="Q50" s="172"/>
      <c r="R50" s="172">
        <v>0.36</v>
      </c>
      <c r="S50" s="166"/>
      <c r="Z50">
        <v>0</v>
      </c>
    </row>
    <row r="51" spans="1:26" ht="24.95" customHeight="1" x14ac:dyDescent="0.25">
      <c r="A51" s="170"/>
      <c r="B51" s="167" t="s">
        <v>173</v>
      </c>
      <c r="C51" s="171" t="s">
        <v>304</v>
      </c>
      <c r="D51" s="167" t="s">
        <v>305</v>
      </c>
      <c r="E51" s="167" t="s">
        <v>194</v>
      </c>
      <c r="F51" s="168">
        <v>5</v>
      </c>
      <c r="G51" s="169"/>
      <c r="H51" s="169"/>
      <c r="I51" s="169"/>
      <c r="J51" s="167">
        <f t="shared" si="3"/>
        <v>731.5</v>
      </c>
      <c r="K51" s="1">
        <f t="shared" si="4"/>
        <v>0</v>
      </c>
      <c r="L51" s="1"/>
      <c r="M51" s="1">
        <f t="shared" si="6"/>
        <v>0</v>
      </c>
      <c r="N51" s="1">
        <v>146.30000000000001</v>
      </c>
      <c r="O51" s="1"/>
      <c r="P51" s="166">
        <f t="shared" si="5"/>
        <v>1.95</v>
      </c>
      <c r="Q51" s="172"/>
      <c r="R51" s="172">
        <v>0.39</v>
      </c>
      <c r="S51" s="166"/>
      <c r="Z51">
        <v>0</v>
      </c>
    </row>
    <row r="52" spans="1:26" ht="24.95" customHeight="1" x14ac:dyDescent="0.25">
      <c r="A52" s="170"/>
      <c r="B52" s="167" t="s">
        <v>173</v>
      </c>
      <c r="C52" s="171" t="s">
        <v>306</v>
      </c>
      <c r="D52" s="167" t="s">
        <v>307</v>
      </c>
      <c r="E52" s="167" t="s">
        <v>194</v>
      </c>
      <c r="F52" s="168">
        <v>6</v>
      </c>
      <c r="G52" s="169"/>
      <c r="H52" s="169"/>
      <c r="I52" s="169"/>
      <c r="J52" s="167">
        <f t="shared" si="3"/>
        <v>82.68</v>
      </c>
      <c r="K52" s="1">
        <f t="shared" si="4"/>
        <v>0</v>
      </c>
      <c r="L52" s="1"/>
      <c r="M52" s="1">
        <f t="shared" si="6"/>
        <v>0</v>
      </c>
      <c r="N52" s="1">
        <v>13.78</v>
      </c>
      <c r="O52" s="1"/>
      <c r="P52" s="166">
        <f t="shared" si="5"/>
        <v>0.21</v>
      </c>
      <c r="Q52" s="172"/>
      <c r="R52" s="172">
        <v>3.5000000000000003E-2</v>
      </c>
      <c r="S52" s="166"/>
      <c r="Z52">
        <v>0</v>
      </c>
    </row>
    <row r="53" spans="1:26" ht="24.95" customHeight="1" x14ac:dyDescent="0.25">
      <c r="A53" s="170"/>
      <c r="B53" s="167" t="s">
        <v>147</v>
      </c>
      <c r="C53" s="171" t="s">
        <v>308</v>
      </c>
      <c r="D53" s="167" t="s">
        <v>309</v>
      </c>
      <c r="E53" s="167" t="s">
        <v>194</v>
      </c>
      <c r="F53" s="168">
        <v>4</v>
      </c>
      <c r="G53" s="169"/>
      <c r="H53" s="169"/>
      <c r="I53" s="169"/>
      <c r="J53" s="167">
        <f t="shared" si="3"/>
        <v>21.64</v>
      </c>
      <c r="K53" s="1">
        <f t="shared" si="4"/>
        <v>0</v>
      </c>
      <c r="L53" s="1"/>
      <c r="M53" s="1">
        <f t="shared" si="6"/>
        <v>0</v>
      </c>
      <c r="N53" s="1">
        <v>5.41</v>
      </c>
      <c r="O53" s="1"/>
      <c r="P53" s="166">
        <f t="shared" si="5"/>
        <v>0.01</v>
      </c>
      <c r="Q53" s="172"/>
      <c r="R53" s="172">
        <v>2.4399999999999999E-3</v>
      </c>
      <c r="S53" s="166"/>
      <c r="Z53">
        <v>0</v>
      </c>
    </row>
    <row r="54" spans="1:26" ht="24.95" customHeight="1" x14ac:dyDescent="0.25">
      <c r="A54" s="170"/>
      <c r="B54" s="167" t="s">
        <v>147</v>
      </c>
      <c r="C54" s="171" t="s">
        <v>310</v>
      </c>
      <c r="D54" s="167" t="s">
        <v>311</v>
      </c>
      <c r="E54" s="167" t="s">
        <v>194</v>
      </c>
      <c r="F54" s="168">
        <v>4</v>
      </c>
      <c r="G54" s="169"/>
      <c r="H54" s="169"/>
      <c r="I54" s="169"/>
      <c r="J54" s="167">
        <f t="shared" si="3"/>
        <v>145.47999999999999</v>
      </c>
      <c r="K54" s="1">
        <f t="shared" si="4"/>
        <v>0</v>
      </c>
      <c r="L54" s="1"/>
      <c r="M54" s="1">
        <f t="shared" si="6"/>
        <v>0</v>
      </c>
      <c r="N54" s="1">
        <v>36.369999999999997</v>
      </c>
      <c r="O54" s="1"/>
      <c r="P54" s="166">
        <f t="shared" si="5"/>
        <v>6.6000000000000003E-2</v>
      </c>
      <c r="Q54" s="172"/>
      <c r="R54" s="172">
        <v>1.6379999999999999E-2</v>
      </c>
      <c r="S54" s="166"/>
      <c r="Z54">
        <v>0</v>
      </c>
    </row>
    <row r="55" spans="1:26" ht="35.1" customHeight="1" x14ac:dyDescent="0.25">
      <c r="A55" s="170"/>
      <c r="B55" s="167" t="s">
        <v>140</v>
      </c>
      <c r="C55" s="171" t="s">
        <v>312</v>
      </c>
      <c r="D55" s="167" t="s">
        <v>313</v>
      </c>
      <c r="E55" s="167" t="s">
        <v>314</v>
      </c>
      <c r="F55" s="168">
        <v>4</v>
      </c>
      <c r="G55" s="169"/>
      <c r="H55" s="169"/>
      <c r="I55" s="169"/>
      <c r="J55" s="167">
        <f t="shared" si="3"/>
        <v>45.4</v>
      </c>
      <c r="K55" s="1">
        <f t="shared" si="4"/>
        <v>0</v>
      </c>
      <c r="L55" s="1"/>
      <c r="M55" s="1">
        <f t="shared" si="6"/>
        <v>0</v>
      </c>
      <c r="N55" s="1">
        <v>11.35</v>
      </c>
      <c r="O55" s="1"/>
      <c r="P55" s="166"/>
      <c r="Q55" s="172"/>
      <c r="R55" s="172"/>
      <c r="S55" s="166"/>
      <c r="Z55">
        <v>0</v>
      </c>
    </row>
    <row r="56" spans="1:26" ht="35.1" customHeight="1" x14ac:dyDescent="0.25">
      <c r="A56" s="170"/>
      <c r="B56" s="167" t="s">
        <v>147</v>
      </c>
      <c r="C56" s="171" t="s">
        <v>315</v>
      </c>
      <c r="D56" s="167" t="s">
        <v>316</v>
      </c>
      <c r="E56" s="167" t="s">
        <v>194</v>
      </c>
      <c r="F56" s="168">
        <v>11</v>
      </c>
      <c r="G56" s="169"/>
      <c r="H56" s="169"/>
      <c r="I56" s="169"/>
      <c r="J56" s="167">
        <f t="shared" si="3"/>
        <v>212.85</v>
      </c>
      <c r="K56" s="1">
        <f t="shared" si="4"/>
        <v>0</v>
      </c>
      <c r="L56" s="1"/>
      <c r="M56" s="1">
        <f t="shared" si="6"/>
        <v>0</v>
      </c>
      <c r="N56" s="1">
        <v>19.350000000000001</v>
      </c>
      <c r="O56" s="1"/>
      <c r="P56" s="166">
        <f>ROUND(F56*(R56),3)</f>
        <v>9.6000000000000002E-2</v>
      </c>
      <c r="Q56" s="172"/>
      <c r="R56" s="172">
        <v>8.7200000000000003E-3</v>
      </c>
      <c r="S56" s="166"/>
      <c r="Z56">
        <v>0</v>
      </c>
    </row>
    <row r="57" spans="1:26" ht="24.95" customHeight="1" x14ac:dyDescent="0.25">
      <c r="A57" s="170"/>
      <c r="B57" s="167" t="s">
        <v>317</v>
      </c>
      <c r="C57" s="171" t="s">
        <v>318</v>
      </c>
      <c r="D57" s="167" t="s">
        <v>319</v>
      </c>
      <c r="E57" s="167" t="s">
        <v>194</v>
      </c>
      <c r="F57" s="168">
        <v>3</v>
      </c>
      <c r="G57" s="169"/>
      <c r="H57" s="169"/>
      <c r="I57" s="169"/>
      <c r="J57" s="167">
        <f t="shared" si="3"/>
        <v>277.86</v>
      </c>
      <c r="K57" s="1">
        <f t="shared" si="4"/>
        <v>0</v>
      </c>
      <c r="L57" s="1"/>
      <c r="M57" s="1">
        <f t="shared" si="6"/>
        <v>0</v>
      </c>
      <c r="N57" s="1">
        <v>92.62</v>
      </c>
      <c r="O57" s="1"/>
      <c r="P57" s="166">
        <f>ROUND(F57*(R57),3)</f>
        <v>0.375</v>
      </c>
      <c r="Q57" s="172"/>
      <c r="R57" s="172">
        <v>0.125</v>
      </c>
      <c r="S57" s="166"/>
      <c r="Z57">
        <v>0</v>
      </c>
    </row>
    <row r="58" spans="1:26" ht="24.95" customHeight="1" x14ac:dyDescent="0.25">
      <c r="A58" s="170"/>
      <c r="B58" s="167" t="s">
        <v>320</v>
      </c>
      <c r="C58" s="171" t="s">
        <v>321</v>
      </c>
      <c r="D58" s="167" t="s">
        <v>322</v>
      </c>
      <c r="E58" s="167" t="s">
        <v>194</v>
      </c>
      <c r="F58" s="168">
        <v>1</v>
      </c>
      <c r="G58" s="169"/>
      <c r="H58" s="169"/>
      <c r="I58" s="169"/>
      <c r="J58" s="167">
        <f t="shared" si="3"/>
        <v>94.19</v>
      </c>
      <c r="K58" s="1">
        <f t="shared" si="4"/>
        <v>0</v>
      </c>
      <c r="L58" s="1"/>
      <c r="M58" s="1">
        <f t="shared" si="6"/>
        <v>0</v>
      </c>
      <c r="N58" s="1">
        <v>94.19</v>
      </c>
      <c r="O58" s="1"/>
      <c r="P58" s="166"/>
      <c r="Q58" s="172"/>
      <c r="R58" s="172"/>
      <c r="S58" s="166"/>
      <c r="Z58">
        <v>0</v>
      </c>
    </row>
    <row r="59" spans="1:26" ht="24.95" customHeight="1" x14ac:dyDescent="0.25">
      <c r="A59" s="170"/>
      <c r="B59" s="167" t="s">
        <v>140</v>
      </c>
      <c r="C59" s="171" t="s">
        <v>323</v>
      </c>
      <c r="D59" s="167" t="s">
        <v>324</v>
      </c>
      <c r="E59" s="167" t="s">
        <v>314</v>
      </c>
      <c r="F59" s="168">
        <v>3</v>
      </c>
      <c r="G59" s="169"/>
      <c r="H59" s="169"/>
      <c r="I59" s="169"/>
      <c r="J59" s="167">
        <f t="shared" si="3"/>
        <v>50.13</v>
      </c>
      <c r="K59" s="1">
        <f t="shared" si="4"/>
        <v>0</v>
      </c>
      <c r="L59" s="1"/>
      <c r="M59" s="1">
        <f t="shared" si="6"/>
        <v>0</v>
      </c>
      <c r="N59" s="1">
        <v>16.71</v>
      </c>
      <c r="O59" s="1"/>
      <c r="P59" s="166"/>
      <c r="Q59" s="172"/>
      <c r="R59" s="172"/>
      <c r="S59" s="166"/>
      <c r="Z59">
        <v>0</v>
      </c>
    </row>
    <row r="60" spans="1:26" ht="24.95" customHeight="1" x14ac:dyDescent="0.25">
      <c r="A60" s="170"/>
      <c r="B60" s="167" t="s">
        <v>287</v>
      </c>
      <c r="C60" s="171" t="s">
        <v>325</v>
      </c>
      <c r="D60" s="167" t="s">
        <v>326</v>
      </c>
      <c r="E60" s="167" t="s">
        <v>194</v>
      </c>
      <c r="F60" s="168">
        <v>11</v>
      </c>
      <c r="G60" s="169"/>
      <c r="H60" s="169"/>
      <c r="I60" s="169"/>
      <c r="J60" s="167">
        <f t="shared" si="3"/>
        <v>50.05</v>
      </c>
      <c r="K60" s="1">
        <f t="shared" si="4"/>
        <v>0</v>
      </c>
      <c r="L60" s="1">
        <f>ROUND(F60*(G60),2)</f>
        <v>0</v>
      </c>
      <c r="M60" s="1"/>
      <c r="N60" s="1">
        <v>4.55</v>
      </c>
      <c r="O60" s="1"/>
      <c r="P60" s="166">
        <f t="shared" ref="P60:P65" si="7">ROUND(F60*(R60),3)</f>
        <v>1E-3</v>
      </c>
      <c r="Q60" s="172"/>
      <c r="R60" s="172">
        <v>6.9999999999999994E-5</v>
      </c>
      <c r="S60" s="166"/>
      <c r="Z60">
        <v>0</v>
      </c>
    </row>
    <row r="61" spans="1:26" ht="24.95" customHeight="1" x14ac:dyDescent="0.25">
      <c r="A61" s="170"/>
      <c r="B61" s="167" t="s">
        <v>287</v>
      </c>
      <c r="C61" s="171" t="s">
        <v>327</v>
      </c>
      <c r="D61" s="167" t="s">
        <v>328</v>
      </c>
      <c r="E61" s="167" t="s">
        <v>194</v>
      </c>
      <c r="F61" s="168">
        <v>4</v>
      </c>
      <c r="G61" s="169"/>
      <c r="H61" s="169"/>
      <c r="I61" s="169"/>
      <c r="J61" s="167">
        <f t="shared" si="3"/>
        <v>47.8</v>
      </c>
      <c r="K61" s="1">
        <f t="shared" si="4"/>
        <v>0</v>
      </c>
      <c r="L61" s="1">
        <f>ROUND(F61*(G61),2)</f>
        <v>0</v>
      </c>
      <c r="M61" s="1"/>
      <c r="N61" s="1">
        <v>11.95</v>
      </c>
      <c r="O61" s="1"/>
      <c r="P61" s="166">
        <f t="shared" si="7"/>
        <v>0</v>
      </c>
      <c r="Q61" s="172"/>
      <c r="R61" s="172">
        <v>1.2E-4</v>
      </c>
      <c r="S61" s="166"/>
      <c r="Z61">
        <v>0</v>
      </c>
    </row>
    <row r="62" spans="1:26" ht="24.95" customHeight="1" x14ac:dyDescent="0.25">
      <c r="A62" s="170"/>
      <c r="B62" s="167" t="s">
        <v>287</v>
      </c>
      <c r="C62" s="171" t="s">
        <v>329</v>
      </c>
      <c r="D62" s="167" t="s">
        <v>330</v>
      </c>
      <c r="E62" s="167" t="s">
        <v>194</v>
      </c>
      <c r="F62" s="168">
        <v>4</v>
      </c>
      <c r="G62" s="169"/>
      <c r="H62" s="169"/>
      <c r="I62" s="169"/>
      <c r="J62" s="167">
        <f t="shared" si="3"/>
        <v>163.19999999999999</v>
      </c>
      <c r="K62" s="1">
        <f t="shared" si="4"/>
        <v>0</v>
      </c>
      <c r="L62" s="1">
        <f>ROUND(F62*(G62),2)</f>
        <v>0</v>
      </c>
      <c r="M62" s="1"/>
      <c r="N62" s="1">
        <v>40.799999999999997</v>
      </c>
      <c r="O62" s="1"/>
      <c r="P62" s="166">
        <f t="shared" si="7"/>
        <v>1.3640000000000001</v>
      </c>
      <c r="Q62" s="172"/>
      <c r="R62" s="172">
        <v>0.34089999999999998</v>
      </c>
      <c r="S62" s="166"/>
      <c r="Z62">
        <v>0</v>
      </c>
    </row>
    <row r="63" spans="1:26" ht="24.95" customHeight="1" x14ac:dyDescent="0.25">
      <c r="A63" s="170"/>
      <c r="B63" s="167" t="s">
        <v>144</v>
      </c>
      <c r="C63" s="171" t="s">
        <v>331</v>
      </c>
      <c r="D63" s="167" t="s">
        <v>332</v>
      </c>
      <c r="E63" s="167" t="s">
        <v>194</v>
      </c>
      <c r="F63" s="168">
        <v>7</v>
      </c>
      <c r="G63" s="169"/>
      <c r="H63" s="169"/>
      <c r="I63" s="169"/>
      <c r="J63" s="167">
        <f t="shared" si="3"/>
        <v>118.3</v>
      </c>
      <c r="K63" s="1">
        <f t="shared" si="4"/>
        <v>0</v>
      </c>
      <c r="L63" s="1">
        <f>ROUND(F63*(G63),2)</f>
        <v>0</v>
      </c>
      <c r="M63" s="1"/>
      <c r="N63" s="1">
        <v>16.899999999999999</v>
      </c>
      <c r="O63" s="1"/>
      <c r="P63" s="166">
        <f t="shared" si="7"/>
        <v>4.9000000000000002E-2</v>
      </c>
      <c r="Q63" s="172"/>
      <c r="R63" s="172">
        <v>7.0200000000000002E-3</v>
      </c>
      <c r="S63" s="166"/>
      <c r="Z63">
        <v>0</v>
      </c>
    </row>
    <row r="64" spans="1:26" ht="24.95" customHeight="1" x14ac:dyDescent="0.25">
      <c r="A64" s="170"/>
      <c r="B64" s="167" t="s">
        <v>140</v>
      </c>
      <c r="C64" s="171" t="s">
        <v>333</v>
      </c>
      <c r="D64" s="167" t="s">
        <v>334</v>
      </c>
      <c r="E64" s="167" t="s">
        <v>335</v>
      </c>
      <c r="F64" s="168">
        <v>7</v>
      </c>
      <c r="G64" s="169"/>
      <c r="H64" s="169"/>
      <c r="I64" s="169"/>
      <c r="J64" s="167">
        <f t="shared" si="3"/>
        <v>664.65</v>
      </c>
      <c r="K64" s="1">
        <f t="shared" si="4"/>
        <v>0</v>
      </c>
      <c r="L64" s="1"/>
      <c r="M64" s="1">
        <f>ROUND(F64*(H64),2)</f>
        <v>0</v>
      </c>
      <c r="N64" s="1">
        <v>94.95</v>
      </c>
      <c r="O64" s="1"/>
      <c r="P64" s="166">
        <f t="shared" si="7"/>
        <v>0.86799999999999999</v>
      </c>
      <c r="Q64" s="172"/>
      <c r="R64" s="172">
        <v>0.124</v>
      </c>
      <c r="S64" s="166"/>
      <c r="Z64">
        <v>0</v>
      </c>
    </row>
    <row r="65" spans="1:26" ht="24.95" customHeight="1" x14ac:dyDescent="0.25">
      <c r="A65" s="170"/>
      <c r="B65" s="167" t="s">
        <v>144</v>
      </c>
      <c r="C65" s="171" t="s">
        <v>336</v>
      </c>
      <c r="D65" s="167" t="s">
        <v>337</v>
      </c>
      <c r="E65" s="167" t="s">
        <v>194</v>
      </c>
      <c r="F65" s="168">
        <v>4</v>
      </c>
      <c r="G65" s="169"/>
      <c r="H65" s="169"/>
      <c r="I65" s="169"/>
      <c r="J65" s="167">
        <f t="shared" si="3"/>
        <v>80.28</v>
      </c>
      <c r="K65" s="1">
        <f t="shared" si="4"/>
        <v>0</v>
      </c>
      <c r="L65" s="1">
        <f>ROUND(F65*(G65),2)</f>
        <v>0</v>
      </c>
      <c r="M65" s="1"/>
      <c r="N65" s="1">
        <v>20.07</v>
      </c>
      <c r="O65" s="1"/>
      <c r="P65" s="166">
        <f t="shared" si="7"/>
        <v>3.6999999999999998E-2</v>
      </c>
      <c r="Q65" s="172"/>
      <c r="R65" s="172">
        <v>9.3600000000000003E-3</v>
      </c>
      <c r="S65" s="166"/>
      <c r="Z65">
        <v>0</v>
      </c>
    </row>
    <row r="66" spans="1:26" ht="35.1" customHeight="1" x14ac:dyDescent="0.25">
      <c r="A66" s="170"/>
      <c r="B66" s="167" t="s">
        <v>140</v>
      </c>
      <c r="C66" s="171" t="s">
        <v>338</v>
      </c>
      <c r="D66" s="167" t="s">
        <v>339</v>
      </c>
      <c r="E66" s="167" t="s">
        <v>314</v>
      </c>
      <c r="F66" s="168">
        <v>4</v>
      </c>
      <c r="G66" s="169"/>
      <c r="H66" s="169"/>
      <c r="I66" s="169"/>
      <c r="J66" s="167">
        <f t="shared" si="3"/>
        <v>610.67999999999995</v>
      </c>
      <c r="K66" s="1">
        <f t="shared" si="4"/>
        <v>0</v>
      </c>
      <c r="L66" s="1"/>
      <c r="M66" s="1">
        <f>ROUND(F66*(H66),2)</f>
        <v>0</v>
      </c>
      <c r="N66" s="1">
        <v>152.66999999999999</v>
      </c>
      <c r="O66" s="1"/>
      <c r="P66" s="166"/>
      <c r="Q66" s="172"/>
      <c r="R66" s="172"/>
      <c r="S66" s="166"/>
      <c r="Z66">
        <v>0</v>
      </c>
    </row>
    <row r="67" spans="1:26" ht="24.95" customHeight="1" x14ac:dyDescent="0.25">
      <c r="A67" s="170"/>
      <c r="B67" s="167" t="s">
        <v>173</v>
      </c>
      <c r="C67" s="171" t="s">
        <v>340</v>
      </c>
      <c r="D67" s="167" t="s">
        <v>341</v>
      </c>
      <c r="E67" s="167" t="s">
        <v>194</v>
      </c>
      <c r="F67" s="168">
        <v>1</v>
      </c>
      <c r="G67" s="169"/>
      <c r="H67" s="169"/>
      <c r="I67" s="169"/>
      <c r="J67" s="167">
        <f t="shared" si="3"/>
        <v>9.1</v>
      </c>
      <c r="K67" s="1">
        <f t="shared" si="4"/>
        <v>0</v>
      </c>
      <c r="L67" s="1"/>
      <c r="M67" s="1">
        <f>ROUND(F67*(H67),2)</f>
        <v>0</v>
      </c>
      <c r="N67" s="1">
        <v>9.1</v>
      </c>
      <c r="O67" s="1"/>
      <c r="P67" s="166">
        <f>ROUND(F67*(R67),3)</f>
        <v>1E-3</v>
      </c>
      <c r="Q67" s="172"/>
      <c r="R67" s="172">
        <v>1E-3</v>
      </c>
      <c r="S67" s="166"/>
      <c r="Z67">
        <v>0</v>
      </c>
    </row>
    <row r="68" spans="1:26" ht="24.95" customHeight="1" x14ac:dyDescent="0.25">
      <c r="A68" s="170"/>
      <c r="B68" s="167" t="s">
        <v>173</v>
      </c>
      <c r="C68" s="171" t="s">
        <v>342</v>
      </c>
      <c r="D68" s="167" t="s">
        <v>343</v>
      </c>
      <c r="E68" s="167" t="s">
        <v>194</v>
      </c>
      <c r="F68" s="168">
        <v>1</v>
      </c>
      <c r="G68" s="169"/>
      <c r="H68" s="169"/>
      <c r="I68" s="169"/>
      <c r="J68" s="167">
        <f t="shared" si="3"/>
        <v>42.76</v>
      </c>
      <c r="K68" s="1">
        <f t="shared" si="4"/>
        <v>0</v>
      </c>
      <c r="L68" s="1"/>
      <c r="M68" s="1">
        <f>ROUND(F68*(H68),2)</f>
        <v>0</v>
      </c>
      <c r="N68" s="1">
        <v>42.76</v>
      </c>
      <c r="O68" s="1"/>
      <c r="P68" s="166">
        <f>ROUND(F68*(R68),3)</f>
        <v>0.06</v>
      </c>
      <c r="Q68" s="172"/>
      <c r="R68" s="172">
        <v>0.06</v>
      </c>
      <c r="S68" s="166"/>
      <c r="Z68">
        <v>0</v>
      </c>
    </row>
    <row r="69" spans="1:26" ht="24.95" customHeight="1" x14ac:dyDescent="0.25">
      <c r="A69" s="170"/>
      <c r="B69" s="167" t="s">
        <v>173</v>
      </c>
      <c r="C69" s="171" t="s">
        <v>344</v>
      </c>
      <c r="D69" s="167" t="s">
        <v>345</v>
      </c>
      <c r="E69" s="167" t="s">
        <v>194</v>
      </c>
      <c r="F69" s="168">
        <v>1</v>
      </c>
      <c r="G69" s="169"/>
      <c r="H69" s="169"/>
      <c r="I69" s="169"/>
      <c r="J69" s="167">
        <f t="shared" si="3"/>
        <v>56.36</v>
      </c>
      <c r="K69" s="1">
        <f t="shared" si="4"/>
        <v>0</v>
      </c>
      <c r="L69" s="1"/>
      <c r="M69" s="1">
        <f>ROUND(F69*(H69),2)</f>
        <v>0</v>
      </c>
      <c r="N69" s="1">
        <v>56.36</v>
      </c>
      <c r="O69" s="1"/>
      <c r="P69" s="166">
        <f>ROUND(F69*(R69),3)</f>
        <v>0.12</v>
      </c>
      <c r="Q69" s="172"/>
      <c r="R69" s="172">
        <v>0.12</v>
      </c>
      <c r="S69" s="166"/>
      <c r="Z69">
        <v>0</v>
      </c>
    </row>
    <row r="70" spans="1:26" ht="24.95" customHeight="1" x14ac:dyDescent="0.25">
      <c r="A70" s="170"/>
      <c r="B70" s="167" t="s">
        <v>173</v>
      </c>
      <c r="C70" s="171" t="s">
        <v>346</v>
      </c>
      <c r="D70" s="167" t="s">
        <v>347</v>
      </c>
      <c r="E70" s="167" t="s">
        <v>194</v>
      </c>
      <c r="F70" s="168">
        <v>1</v>
      </c>
      <c r="G70" s="169"/>
      <c r="H70" s="169"/>
      <c r="I70" s="169"/>
      <c r="J70" s="167">
        <f t="shared" si="3"/>
        <v>72.61</v>
      </c>
      <c r="K70" s="1">
        <f t="shared" si="4"/>
        <v>0</v>
      </c>
      <c r="L70" s="1"/>
      <c r="M70" s="1">
        <f>ROUND(F70*(H70),2)</f>
        <v>0</v>
      </c>
      <c r="N70" s="1">
        <v>72.61</v>
      </c>
      <c r="O70" s="1"/>
      <c r="P70" s="166">
        <f>ROUND(F70*(R70),3)</f>
        <v>0.22600000000000001</v>
      </c>
      <c r="Q70" s="172"/>
      <c r="R70" s="172">
        <v>0.22600000000000001</v>
      </c>
      <c r="S70" s="166"/>
      <c r="Z70">
        <v>0</v>
      </c>
    </row>
    <row r="71" spans="1:26" x14ac:dyDescent="0.25">
      <c r="A71" s="155"/>
      <c r="B71" s="155"/>
      <c r="C71" s="155"/>
      <c r="D71" s="155" t="s">
        <v>80</v>
      </c>
      <c r="E71" s="155"/>
      <c r="F71" s="166"/>
      <c r="G71" s="158"/>
      <c r="H71" s="158"/>
      <c r="I71" s="158"/>
      <c r="J71" s="155"/>
      <c r="K71" s="155"/>
      <c r="L71" s="155">
        <f>ROUND((SUM(L40:L70))/1,2)</f>
        <v>0</v>
      </c>
      <c r="M71" s="155">
        <f>ROUND((SUM(M40:M70))/1,2)</f>
        <v>0</v>
      </c>
      <c r="N71" s="155"/>
      <c r="O71" s="155"/>
      <c r="P71" s="173">
        <f>ROUND((SUM(P40:P70))/1,2)</f>
        <v>15.09</v>
      </c>
      <c r="Q71" s="152"/>
      <c r="R71" s="152"/>
      <c r="S71" s="173">
        <f>ROUND((SUM(S40:S70))/1,2)</f>
        <v>0</v>
      </c>
      <c r="T71" s="152"/>
      <c r="U71" s="152"/>
      <c r="V71" s="152"/>
      <c r="W71" s="152"/>
      <c r="X71" s="152"/>
      <c r="Y71" s="152"/>
      <c r="Z71" s="152"/>
    </row>
    <row r="72" spans="1:26" x14ac:dyDescent="0.25">
      <c r="A72" s="1"/>
      <c r="B72" s="1"/>
      <c r="C72" s="1"/>
      <c r="D72" s="1"/>
      <c r="E72" s="1"/>
      <c r="F72" s="162"/>
      <c r="G72" s="148"/>
      <c r="H72" s="148"/>
      <c r="I72" s="148"/>
      <c r="J72" s="1"/>
      <c r="K72" s="1"/>
      <c r="L72" s="1"/>
      <c r="M72" s="1"/>
      <c r="N72" s="1"/>
      <c r="O72" s="1"/>
      <c r="P72" s="1"/>
      <c r="S72" s="1"/>
    </row>
    <row r="73" spans="1:26" x14ac:dyDescent="0.25">
      <c r="A73" s="155"/>
      <c r="B73" s="155"/>
      <c r="C73" s="155"/>
      <c r="D73" s="155" t="s">
        <v>81</v>
      </c>
      <c r="E73" s="155"/>
      <c r="F73" s="166"/>
      <c r="G73" s="156"/>
      <c r="H73" s="156"/>
      <c r="I73" s="156"/>
      <c r="J73" s="155"/>
      <c r="K73" s="155"/>
      <c r="L73" s="155"/>
      <c r="M73" s="155"/>
      <c r="N73" s="155"/>
      <c r="O73" s="155"/>
      <c r="P73" s="155"/>
      <c r="Q73" s="152"/>
      <c r="R73" s="152"/>
      <c r="S73" s="155"/>
      <c r="T73" s="152"/>
      <c r="U73" s="152"/>
      <c r="V73" s="152"/>
      <c r="W73" s="152"/>
      <c r="X73" s="152"/>
      <c r="Y73" s="152"/>
      <c r="Z73" s="152"/>
    </row>
    <row r="74" spans="1:26" ht="24.95" customHeight="1" x14ac:dyDescent="0.25">
      <c r="A74" s="170"/>
      <c r="B74" s="167" t="s">
        <v>94</v>
      </c>
      <c r="C74" s="171" t="s">
        <v>348</v>
      </c>
      <c r="D74" s="167" t="s">
        <v>349</v>
      </c>
      <c r="E74" s="167" t="s">
        <v>106</v>
      </c>
      <c r="F74" s="168">
        <v>216</v>
      </c>
      <c r="G74" s="169"/>
      <c r="H74" s="169"/>
      <c r="I74" s="169"/>
      <c r="J74" s="167">
        <f>ROUND(F74*(N74),2)</f>
        <v>1146.96</v>
      </c>
      <c r="K74" s="1">
        <f>ROUND(F74*(O74),2)</f>
        <v>0</v>
      </c>
      <c r="L74" s="1">
        <f>ROUND(F74*(G74),2)</f>
        <v>0</v>
      </c>
      <c r="M74" s="1"/>
      <c r="N74" s="1">
        <v>5.31</v>
      </c>
      <c r="O74" s="1"/>
      <c r="P74" s="166">
        <f>ROUND(F74*(R74),3)</f>
        <v>7.0000000000000001E-3</v>
      </c>
      <c r="Q74" s="172"/>
      <c r="R74" s="172">
        <v>3.3599999999999997E-5</v>
      </c>
      <c r="S74" s="166"/>
      <c r="Z74">
        <v>0</v>
      </c>
    </row>
    <row r="75" spans="1:26" ht="24.95" customHeight="1" x14ac:dyDescent="0.25">
      <c r="A75" s="170"/>
      <c r="B75" s="167" t="s">
        <v>94</v>
      </c>
      <c r="C75" s="171" t="s">
        <v>237</v>
      </c>
      <c r="D75" s="167" t="s">
        <v>238</v>
      </c>
      <c r="E75" s="167" t="s">
        <v>239</v>
      </c>
      <c r="F75" s="168">
        <v>49.625999999999998</v>
      </c>
      <c r="G75" s="169"/>
      <c r="H75" s="169"/>
      <c r="I75" s="169"/>
      <c r="J75" s="167">
        <f>ROUND(F75*(N75),2)</f>
        <v>64.510000000000005</v>
      </c>
      <c r="K75" s="1">
        <f>ROUND(F75*(O75),2)</f>
        <v>0</v>
      </c>
      <c r="L75" s="1">
        <f>ROUND(F75*(G75),2)</f>
        <v>0</v>
      </c>
      <c r="M75" s="1"/>
      <c r="N75" s="1">
        <v>1.3</v>
      </c>
      <c r="O75" s="1"/>
      <c r="P75" s="166"/>
      <c r="Q75" s="172"/>
      <c r="R75" s="172"/>
      <c r="S75" s="166"/>
      <c r="Z75">
        <v>0</v>
      </c>
    </row>
    <row r="76" spans="1:26" ht="24.95" customHeight="1" x14ac:dyDescent="0.25">
      <c r="A76" s="170"/>
      <c r="B76" s="167" t="s">
        <v>94</v>
      </c>
      <c r="C76" s="171" t="s">
        <v>240</v>
      </c>
      <c r="D76" s="167" t="s">
        <v>241</v>
      </c>
      <c r="E76" s="167" t="s">
        <v>239</v>
      </c>
      <c r="F76" s="168">
        <v>446.53399999999999</v>
      </c>
      <c r="G76" s="169"/>
      <c r="H76" s="169"/>
      <c r="I76" s="169"/>
      <c r="J76" s="167">
        <f>ROUND(F76*(N76),2)</f>
        <v>120.56</v>
      </c>
      <c r="K76" s="1">
        <f>ROUND(F76*(O76),2)</f>
        <v>0</v>
      </c>
      <c r="L76" s="1">
        <f>ROUND(F76*(G76),2)</f>
        <v>0</v>
      </c>
      <c r="M76" s="1"/>
      <c r="N76" s="1">
        <v>0.27</v>
      </c>
      <c r="O76" s="1"/>
      <c r="P76" s="166"/>
      <c r="Q76" s="172"/>
      <c r="R76" s="172"/>
      <c r="S76" s="166"/>
      <c r="Z76">
        <v>0</v>
      </c>
    </row>
    <row r="77" spans="1:26" ht="24.95" customHeight="1" x14ac:dyDescent="0.25">
      <c r="A77" s="170"/>
      <c r="B77" s="167" t="s">
        <v>94</v>
      </c>
      <c r="C77" s="171" t="s">
        <v>350</v>
      </c>
      <c r="D77" s="167" t="s">
        <v>351</v>
      </c>
      <c r="E77" s="167" t="s">
        <v>239</v>
      </c>
      <c r="F77" s="168">
        <v>49.625999999999998</v>
      </c>
      <c r="G77" s="169"/>
      <c r="H77" s="169"/>
      <c r="I77" s="169"/>
      <c r="J77" s="167">
        <f>ROUND(F77*(N77),2)</f>
        <v>170.71</v>
      </c>
      <c r="K77" s="1">
        <f>ROUND(F77*(O77),2)</f>
        <v>0</v>
      </c>
      <c r="L77" s="1">
        <f>ROUND(F77*(G77),2)</f>
        <v>0</v>
      </c>
      <c r="M77" s="1"/>
      <c r="N77" s="1">
        <v>3.44</v>
      </c>
      <c r="O77" s="1"/>
      <c r="P77" s="166"/>
      <c r="Q77" s="172"/>
      <c r="R77" s="172"/>
      <c r="S77" s="166"/>
      <c r="Z77">
        <v>0</v>
      </c>
    </row>
    <row r="78" spans="1:26" x14ac:dyDescent="0.25">
      <c r="A78" s="155"/>
      <c r="B78" s="155"/>
      <c r="C78" s="155"/>
      <c r="D78" s="155" t="s">
        <v>81</v>
      </c>
      <c r="E78" s="155"/>
      <c r="F78" s="166"/>
      <c r="G78" s="158"/>
      <c r="H78" s="158"/>
      <c r="I78" s="158"/>
      <c r="J78" s="155"/>
      <c r="K78" s="155"/>
      <c r="L78" s="155">
        <f>ROUND((SUM(L73:L77))/1,2)</f>
        <v>0</v>
      </c>
      <c r="M78" s="155">
        <f>ROUND((SUM(M73:M77))/1,2)</f>
        <v>0</v>
      </c>
      <c r="N78" s="155"/>
      <c r="O78" s="155"/>
      <c r="P78" s="173">
        <f>ROUND((SUM(P73:P77))/1,2)</f>
        <v>0.01</v>
      </c>
      <c r="Q78" s="152"/>
      <c r="R78" s="152"/>
      <c r="S78" s="173">
        <f>ROUND((SUM(S73:S77))/1,2)</f>
        <v>0</v>
      </c>
      <c r="T78" s="152"/>
      <c r="U78" s="152"/>
      <c r="V78" s="152"/>
      <c r="W78" s="152"/>
      <c r="X78" s="152"/>
      <c r="Y78" s="152"/>
      <c r="Z78" s="152"/>
    </row>
    <row r="79" spans="1:26" x14ac:dyDescent="0.25">
      <c r="A79" s="1"/>
      <c r="B79" s="1"/>
      <c r="C79" s="1"/>
      <c r="D79" s="1"/>
      <c r="E79" s="1"/>
      <c r="F79" s="162"/>
      <c r="G79" s="148"/>
      <c r="H79" s="148"/>
      <c r="I79" s="148"/>
      <c r="J79" s="1"/>
      <c r="K79" s="1"/>
      <c r="L79" s="1"/>
      <c r="M79" s="1"/>
      <c r="N79" s="1"/>
      <c r="O79" s="1"/>
      <c r="P79" s="1"/>
      <c r="S79" s="1"/>
    </row>
    <row r="80" spans="1:26" x14ac:dyDescent="0.25">
      <c r="A80" s="155"/>
      <c r="B80" s="155"/>
      <c r="C80" s="155"/>
      <c r="D80" s="155" t="s">
        <v>82</v>
      </c>
      <c r="E80" s="155"/>
      <c r="F80" s="166"/>
      <c r="G80" s="156"/>
      <c r="H80" s="156"/>
      <c r="I80" s="156"/>
      <c r="J80" s="155"/>
      <c r="K80" s="155"/>
      <c r="L80" s="155"/>
      <c r="M80" s="155"/>
      <c r="N80" s="155"/>
      <c r="O80" s="155"/>
      <c r="P80" s="155"/>
      <c r="Q80" s="152"/>
      <c r="R80" s="152"/>
      <c r="S80" s="155"/>
      <c r="T80" s="152"/>
      <c r="U80" s="152"/>
      <c r="V80" s="152"/>
      <c r="W80" s="152"/>
      <c r="X80" s="152"/>
      <c r="Y80" s="152"/>
      <c r="Z80" s="152"/>
    </row>
    <row r="81" spans="1:26" ht="24.95" customHeight="1" x14ac:dyDescent="0.25">
      <c r="A81" s="170"/>
      <c r="B81" s="167" t="s">
        <v>144</v>
      </c>
      <c r="C81" s="171" t="s">
        <v>352</v>
      </c>
      <c r="D81" s="167" t="s">
        <v>353</v>
      </c>
      <c r="E81" s="167" t="s">
        <v>239</v>
      </c>
      <c r="F81" s="168">
        <v>465.17899999999997</v>
      </c>
      <c r="G81" s="169"/>
      <c r="H81" s="169"/>
      <c r="I81" s="169"/>
      <c r="J81" s="167">
        <f>ROUND(F81*(N81),2)</f>
        <v>9712.94</v>
      </c>
      <c r="K81" s="1">
        <f>ROUND(F81*(O81),2)</f>
        <v>0</v>
      </c>
      <c r="L81" s="1">
        <f>ROUND(F81*(G81),2)</f>
        <v>0</v>
      </c>
      <c r="M81" s="1"/>
      <c r="N81" s="1">
        <v>20.88</v>
      </c>
      <c r="O81" s="1"/>
      <c r="P81" s="166"/>
      <c r="Q81" s="172"/>
      <c r="R81" s="172"/>
      <c r="S81" s="166"/>
      <c r="Z81">
        <v>0</v>
      </c>
    </row>
    <row r="82" spans="1:26" x14ac:dyDescent="0.25">
      <c r="A82" s="155"/>
      <c r="B82" s="155"/>
      <c r="C82" s="155"/>
      <c r="D82" s="155" t="s">
        <v>82</v>
      </c>
      <c r="E82" s="155"/>
      <c r="F82" s="166"/>
      <c r="G82" s="158"/>
      <c r="H82" s="158"/>
      <c r="I82" s="158"/>
      <c r="J82" s="155"/>
      <c r="K82" s="155"/>
      <c r="L82" s="155">
        <f>ROUND((SUM(L80:L81))/1,2)</f>
        <v>0</v>
      </c>
      <c r="M82" s="155">
        <f>ROUND((SUM(M80:M81))/1,2)</f>
        <v>0</v>
      </c>
      <c r="N82" s="155"/>
      <c r="O82" s="155"/>
      <c r="P82" s="173">
        <f>ROUND((SUM(P80:P81))/1,2)</f>
        <v>0</v>
      </c>
      <c r="S82" s="166">
        <f>ROUND((SUM(S80:S81))/1,2)</f>
        <v>0</v>
      </c>
    </row>
    <row r="83" spans="1:26" x14ac:dyDescent="0.25">
      <c r="A83" s="1"/>
      <c r="B83" s="1"/>
      <c r="C83" s="1"/>
      <c r="D83" s="1"/>
      <c r="E83" s="1"/>
      <c r="F83" s="162"/>
      <c r="G83" s="148"/>
      <c r="H83" s="148"/>
      <c r="I83" s="148"/>
      <c r="J83" s="1"/>
      <c r="K83" s="1"/>
      <c r="L83" s="1"/>
      <c r="M83" s="1"/>
      <c r="N83" s="1"/>
      <c r="O83" s="1"/>
      <c r="P83" s="1"/>
      <c r="S83" s="1"/>
    </row>
    <row r="84" spans="1:26" x14ac:dyDescent="0.25">
      <c r="A84" s="155"/>
      <c r="B84" s="155"/>
      <c r="C84" s="155"/>
      <c r="D84" s="2" t="s">
        <v>75</v>
      </c>
      <c r="E84" s="155"/>
      <c r="F84" s="166"/>
      <c r="G84" s="158"/>
      <c r="H84" s="158"/>
      <c r="I84" s="158"/>
      <c r="J84" s="155"/>
      <c r="K84" s="155"/>
      <c r="L84" s="155">
        <f>ROUND((SUM(L9:L83))/2,2)</f>
        <v>0</v>
      </c>
      <c r="M84" s="155">
        <f>ROUND((SUM(M9:M83))/2,2)</f>
        <v>0</v>
      </c>
      <c r="N84" s="155"/>
      <c r="O84" s="155"/>
      <c r="P84" s="173">
        <f>ROUND((SUM(P9:P83))/2,2)</f>
        <v>478.97</v>
      </c>
      <c r="S84" s="173">
        <f>ROUND((SUM(S9:S83))/2,2)</f>
        <v>43.38</v>
      </c>
    </row>
    <row r="85" spans="1:26" x14ac:dyDescent="0.25">
      <c r="A85" s="174"/>
      <c r="B85" s="174" t="s">
        <v>13</v>
      </c>
      <c r="C85" s="174"/>
      <c r="D85" s="174"/>
      <c r="E85" s="174"/>
      <c r="F85" s="175" t="s">
        <v>83</v>
      </c>
      <c r="G85" s="176"/>
      <c r="H85" s="176"/>
      <c r="I85" s="176"/>
      <c r="J85" s="174"/>
      <c r="K85" s="174">
        <f>ROUND((SUM(K9:K84)),2)</f>
        <v>0</v>
      </c>
      <c r="L85" s="174">
        <f>ROUND((SUM(L9:L84))/3,2)</f>
        <v>0</v>
      </c>
      <c r="M85" s="174">
        <f>ROUND((SUM(M9:M84))/3,2)</f>
        <v>0</v>
      </c>
      <c r="N85" s="174"/>
      <c r="O85" s="174"/>
      <c r="P85" s="192">
        <f>ROUND((SUM(P9:P84))/3,2)</f>
        <v>478.97</v>
      </c>
      <c r="Q85" s="193"/>
      <c r="R85" s="193"/>
      <c r="S85" s="192">
        <f>ROUND((SUM(S9:S84))/3,2)</f>
        <v>43.38</v>
      </c>
      <c r="Z85">
        <f>(SUM(Z9:Z84))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Vranov n. T. - Úprava plochy na ul. Prešovskej - SO 02 - Povrchové odvodnenie</oddHeader>
    <oddFooter>&amp;RStrana &amp;P z &amp;N    &amp;L&amp;7Spracované systémom Systematic®pyramida.wsn, tel.: 051 77 10 585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354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11841'!B16</f>
        <v>0</v>
      </c>
      <c r="E16" s="96">
        <f>'Rekap 11841'!C16</f>
        <v>0</v>
      </c>
      <c r="F16" s="105">
        <f>'Rekap 11841'!D16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11841'!Z50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11841'!K9:'SO 11841'!K49)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11841'!K9:'SO 11841'!K49)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354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11841'!L19</f>
        <v>0</v>
      </c>
      <c r="C11" s="156">
        <f>'SO 11841'!M19</f>
        <v>0</v>
      </c>
      <c r="D11" s="156">
        <f>'SO 11841'!I19</f>
        <v>0</v>
      </c>
      <c r="E11" s="157">
        <f>'SO 11841'!P19</f>
        <v>0</v>
      </c>
      <c r="F11" s="157">
        <f>'SO 11841'!S19</f>
        <v>84.8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11841'!L25</f>
        <v>0</v>
      </c>
      <c r="C12" s="156">
        <f>'SO 11841'!M25</f>
        <v>0</v>
      </c>
      <c r="D12" s="156">
        <f>'SO 11841'!I25</f>
        <v>0</v>
      </c>
      <c r="E12" s="157">
        <f>'SO 11841'!P25</f>
        <v>40.479999999999997</v>
      </c>
      <c r="F12" s="157">
        <f>'SO 11841'!S25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11841'!L29</f>
        <v>0</v>
      </c>
      <c r="C13" s="156">
        <f>'SO 11841'!M29</f>
        <v>0</v>
      </c>
      <c r="D13" s="156">
        <f>'SO 11841'!I29</f>
        <v>0</v>
      </c>
      <c r="E13" s="157">
        <f>'SO 11841'!P29</f>
        <v>4.58</v>
      </c>
      <c r="F13" s="157">
        <f>'SO 11841'!S29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11841'!L43</f>
        <v>0</v>
      </c>
      <c r="C14" s="156">
        <f>'SO 11841'!M43</f>
        <v>0</v>
      </c>
      <c r="D14" s="156">
        <f>'SO 11841'!I43</f>
        <v>0</v>
      </c>
      <c r="E14" s="157">
        <f>'SO 11841'!P43</f>
        <v>44.13</v>
      </c>
      <c r="F14" s="157">
        <f>'SO 11841'!S43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11841'!L47</f>
        <v>0</v>
      </c>
      <c r="C15" s="156">
        <f>'SO 11841'!M47</f>
        <v>0</v>
      </c>
      <c r="D15" s="156">
        <f>'SO 11841'!I47</f>
        <v>0</v>
      </c>
      <c r="E15" s="157">
        <f>'SO 11841'!P47</f>
        <v>0</v>
      </c>
      <c r="F15" s="157">
        <f>'SO 11841'!S47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11841'!L49</f>
        <v>0</v>
      </c>
      <c r="C16" s="158">
        <f>'SO 11841'!M49</f>
        <v>0</v>
      </c>
      <c r="D16" s="158">
        <f>'SO 11841'!I49</f>
        <v>0</v>
      </c>
      <c r="E16" s="159">
        <f>'SO 11841'!P49</f>
        <v>89.19</v>
      </c>
      <c r="F16" s="159">
        <f>'SO 11841'!S49</f>
        <v>84.8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11841'!L50</f>
        <v>0</v>
      </c>
      <c r="C18" s="158">
        <f>'SO 11841'!M50</f>
        <v>0</v>
      </c>
      <c r="D18" s="158">
        <f>'SO 11841'!I50</f>
        <v>0</v>
      </c>
      <c r="E18" s="159">
        <f>'SO 11841'!P50</f>
        <v>89.19</v>
      </c>
      <c r="F18" s="159">
        <f>'SO 11841'!S50</f>
        <v>84.8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workbookViewId="0">
      <pane ySplit="8" topLeftCell="A27" activePane="bottomLeft" state="frozen"/>
      <selection pane="bottomLeft" activeCell="G10" sqref="G10:I51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354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468.5</v>
      </c>
      <c r="G11" s="169"/>
      <c r="H11" s="169"/>
      <c r="I11" s="169"/>
      <c r="J11" s="167">
        <f t="shared" ref="J11:J18" si="0">ROUND(F11*(N11),2)</f>
        <v>459.13</v>
      </c>
      <c r="K11" s="1">
        <f t="shared" ref="K11:K18" si="1">ROUND(F11*(O11),2)</f>
        <v>0</v>
      </c>
      <c r="L11" s="1">
        <f t="shared" ref="L11:L18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84.799000000000007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138</v>
      </c>
      <c r="G12" s="169"/>
      <c r="H12" s="169"/>
      <c r="I12" s="169"/>
      <c r="J12" s="167">
        <f t="shared" si="0"/>
        <v>124.2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355</v>
      </c>
      <c r="D13" s="167" t="s">
        <v>356</v>
      </c>
      <c r="E13" s="167" t="s">
        <v>110</v>
      </c>
      <c r="F13" s="168">
        <v>36.119999999999997</v>
      </c>
      <c r="G13" s="169"/>
      <c r="H13" s="169"/>
      <c r="I13" s="169"/>
      <c r="J13" s="167">
        <f t="shared" si="0"/>
        <v>1509.82</v>
      </c>
      <c r="K13" s="1">
        <f t="shared" si="1"/>
        <v>0</v>
      </c>
      <c r="L13" s="1">
        <f t="shared" si="2"/>
        <v>0</v>
      </c>
      <c r="M13" s="1"/>
      <c r="N13" s="1">
        <v>41.8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357</v>
      </c>
      <c r="D14" s="167" t="s">
        <v>358</v>
      </c>
      <c r="E14" s="167" t="s">
        <v>110</v>
      </c>
      <c r="F14" s="168">
        <v>22.574999999999996</v>
      </c>
      <c r="G14" s="169"/>
      <c r="H14" s="169"/>
      <c r="I14" s="169"/>
      <c r="J14" s="167">
        <f t="shared" si="0"/>
        <v>77.430000000000007</v>
      </c>
      <c r="K14" s="1">
        <f t="shared" si="1"/>
        <v>0</v>
      </c>
      <c r="L14" s="1">
        <f t="shared" si="2"/>
        <v>0</v>
      </c>
      <c r="M14" s="1"/>
      <c r="N14" s="1">
        <v>3.43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359</v>
      </c>
      <c r="D15" s="167" t="s">
        <v>360</v>
      </c>
      <c r="E15" s="167" t="s">
        <v>110</v>
      </c>
      <c r="F15" s="168">
        <v>22.574999999999999</v>
      </c>
      <c r="G15" s="169"/>
      <c r="H15" s="169"/>
      <c r="I15" s="169"/>
      <c r="J15" s="167">
        <f t="shared" si="0"/>
        <v>16.93</v>
      </c>
      <c r="K15" s="1">
        <f t="shared" si="1"/>
        <v>0</v>
      </c>
      <c r="L15" s="1">
        <f t="shared" si="2"/>
        <v>0</v>
      </c>
      <c r="M15" s="1"/>
      <c r="N15" s="1">
        <v>0.75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129</v>
      </c>
      <c r="C16" s="171" t="s">
        <v>361</v>
      </c>
      <c r="D16" s="167" t="s">
        <v>362</v>
      </c>
      <c r="E16" s="167" t="s">
        <v>97</v>
      </c>
      <c r="F16" s="168">
        <v>27.6</v>
      </c>
      <c r="G16" s="169"/>
      <c r="H16" s="169"/>
      <c r="I16" s="169"/>
      <c r="J16" s="167">
        <f t="shared" si="0"/>
        <v>66.52</v>
      </c>
      <c r="K16" s="1">
        <f t="shared" si="1"/>
        <v>0</v>
      </c>
      <c r="L16" s="1">
        <f t="shared" si="2"/>
        <v>0</v>
      </c>
      <c r="M16" s="1"/>
      <c r="N16" s="1">
        <v>2.41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107</v>
      </c>
      <c r="C17" s="171" t="s">
        <v>363</v>
      </c>
      <c r="D17" s="167" t="s">
        <v>364</v>
      </c>
      <c r="E17" s="167" t="s">
        <v>110</v>
      </c>
      <c r="F17" s="168">
        <v>13.545</v>
      </c>
      <c r="G17" s="169"/>
      <c r="H17" s="169"/>
      <c r="I17" s="169"/>
      <c r="J17" s="167">
        <f t="shared" si="0"/>
        <v>34.270000000000003</v>
      </c>
      <c r="K17" s="1">
        <f t="shared" si="1"/>
        <v>0</v>
      </c>
      <c r="L17" s="1">
        <f t="shared" si="2"/>
        <v>0</v>
      </c>
      <c r="M17" s="1"/>
      <c r="N17" s="1">
        <v>2.5300000000000002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94</v>
      </c>
      <c r="C18" s="171" t="s">
        <v>365</v>
      </c>
      <c r="D18" s="167" t="s">
        <v>366</v>
      </c>
      <c r="E18" s="167" t="s">
        <v>106</v>
      </c>
      <c r="F18" s="168">
        <v>163</v>
      </c>
      <c r="G18" s="169"/>
      <c r="H18" s="169"/>
      <c r="I18" s="169"/>
      <c r="J18" s="167">
        <f t="shared" si="0"/>
        <v>246.13</v>
      </c>
      <c r="K18" s="1">
        <f t="shared" si="1"/>
        <v>0</v>
      </c>
      <c r="L18" s="1">
        <f t="shared" si="2"/>
        <v>0</v>
      </c>
      <c r="M18" s="1"/>
      <c r="N18" s="1">
        <v>1.51</v>
      </c>
      <c r="O18" s="1"/>
      <c r="P18" s="166"/>
      <c r="Q18" s="172"/>
      <c r="R18" s="172"/>
      <c r="S18" s="166"/>
      <c r="Z18">
        <v>0</v>
      </c>
    </row>
    <row r="19" spans="1:26" x14ac:dyDescent="0.25">
      <c r="A19" s="155"/>
      <c r="B19" s="155"/>
      <c r="C19" s="155"/>
      <c r="D19" s="155" t="s">
        <v>76</v>
      </c>
      <c r="E19" s="155"/>
      <c r="F19" s="166"/>
      <c r="G19" s="158"/>
      <c r="H19" s="158"/>
      <c r="I19" s="158"/>
      <c r="J19" s="155"/>
      <c r="K19" s="155"/>
      <c r="L19" s="155">
        <f>ROUND((SUM(L10:L18))/1,2)</f>
        <v>0</v>
      </c>
      <c r="M19" s="155">
        <f>ROUND((SUM(M10:M18))/1,2)</f>
        <v>0</v>
      </c>
      <c r="N19" s="155"/>
      <c r="O19" s="155"/>
      <c r="P19" s="173">
        <f>ROUND((SUM(P10:P18))/1,2)</f>
        <v>0</v>
      </c>
      <c r="Q19" s="152"/>
      <c r="R19" s="152"/>
      <c r="S19" s="173">
        <f>ROUND((SUM(S10:S18))/1,2)</f>
        <v>84.8</v>
      </c>
      <c r="T19" s="152"/>
      <c r="U19" s="152"/>
      <c r="V19" s="152"/>
      <c r="W19" s="152"/>
      <c r="X19" s="152"/>
      <c r="Y19" s="152"/>
      <c r="Z19" s="152"/>
    </row>
    <row r="20" spans="1:26" x14ac:dyDescent="0.25">
      <c r="A20" s="1"/>
      <c r="B20" s="1"/>
      <c r="C20" s="1"/>
      <c r="D20" s="1"/>
      <c r="E20" s="1"/>
      <c r="F20" s="162"/>
      <c r="G20" s="148"/>
      <c r="H20" s="148"/>
      <c r="I20" s="148"/>
      <c r="J20" s="1"/>
      <c r="K20" s="1"/>
      <c r="L20" s="1"/>
      <c r="M20" s="1"/>
      <c r="N20" s="1"/>
      <c r="O20" s="1"/>
      <c r="P20" s="1"/>
      <c r="S20" s="1"/>
    </row>
    <row r="21" spans="1:26" x14ac:dyDescent="0.25">
      <c r="A21" s="155"/>
      <c r="B21" s="155"/>
      <c r="C21" s="155"/>
      <c r="D21" s="155" t="s">
        <v>78</v>
      </c>
      <c r="E21" s="155"/>
      <c r="F21" s="166"/>
      <c r="G21" s="156"/>
      <c r="H21" s="156"/>
      <c r="I21" s="156"/>
      <c r="J21" s="155"/>
      <c r="K21" s="155"/>
      <c r="L21" s="155"/>
      <c r="M21" s="155"/>
      <c r="N21" s="155"/>
      <c r="O21" s="155"/>
      <c r="P21" s="155"/>
      <c r="Q21" s="152"/>
      <c r="R21" s="152"/>
      <c r="S21" s="155"/>
      <c r="T21" s="152"/>
      <c r="U21" s="152"/>
      <c r="V21" s="152"/>
      <c r="W21" s="152"/>
      <c r="X21" s="152"/>
      <c r="Y21" s="152"/>
      <c r="Z21" s="152"/>
    </row>
    <row r="22" spans="1:26" ht="24.95" customHeight="1" x14ac:dyDescent="0.25">
      <c r="A22" s="170"/>
      <c r="B22" s="167" t="s">
        <v>150</v>
      </c>
      <c r="C22" s="171" t="s">
        <v>367</v>
      </c>
      <c r="D22" s="167" t="s">
        <v>368</v>
      </c>
      <c r="E22" s="167" t="s">
        <v>97</v>
      </c>
      <c r="F22" s="168">
        <v>468.5</v>
      </c>
      <c r="G22" s="169"/>
      <c r="H22" s="169"/>
      <c r="I22" s="169"/>
      <c r="J22" s="167">
        <f>ROUND(F22*(N22),2)</f>
        <v>103.07</v>
      </c>
      <c r="K22" s="1">
        <f>ROUND(F22*(O22),2)</f>
        <v>0</v>
      </c>
      <c r="L22" s="1">
        <f>ROUND(F22*(G22),2)</f>
        <v>0</v>
      </c>
      <c r="M22" s="1"/>
      <c r="N22" s="1">
        <v>0.22</v>
      </c>
      <c r="O22" s="1"/>
      <c r="P22" s="166">
        <f>ROUND(F22*(R22),3)</f>
        <v>0.33300000000000002</v>
      </c>
      <c r="Q22" s="172"/>
      <c r="R22" s="172">
        <v>7.1000000000000002E-4</v>
      </c>
      <c r="S22" s="166"/>
      <c r="Z22">
        <v>0</v>
      </c>
    </row>
    <row r="23" spans="1:26" ht="35.1" customHeight="1" x14ac:dyDescent="0.25">
      <c r="A23" s="170"/>
      <c r="B23" s="167" t="s">
        <v>209</v>
      </c>
      <c r="C23" s="171" t="s">
        <v>369</v>
      </c>
      <c r="D23" s="167" t="s">
        <v>370</v>
      </c>
      <c r="E23" s="167" t="s">
        <v>97</v>
      </c>
      <c r="F23" s="168">
        <v>81.5</v>
      </c>
      <c r="G23" s="169"/>
      <c r="H23" s="169"/>
      <c r="I23" s="169"/>
      <c r="J23" s="167">
        <f>ROUND(F23*(N23),2)</f>
        <v>742.47</v>
      </c>
      <c r="K23" s="1">
        <f>ROUND(F23*(O23),2)</f>
        <v>0</v>
      </c>
      <c r="L23" s="1">
        <f>ROUND(F23*(G23),2)</f>
        <v>0</v>
      </c>
      <c r="M23" s="1"/>
      <c r="N23" s="1">
        <v>9.11</v>
      </c>
      <c r="O23" s="1"/>
      <c r="P23" s="166"/>
      <c r="Q23" s="172"/>
      <c r="R23" s="172"/>
      <c r="S23" s="166"/>
      <c r="Z23">
        <v>0</v>
      </c>
    </row>
    <row r="24" spans="1:26" ht="24.95" customHeight="1" x14ac:dyDescent="0.25">
      <c r="A24" s="170"/>
      <c r="B24" s="167" t="s">
        <v>150</v>
      </c>
      <c r="C24" s="171" t="s">
        <v>371</v>
      </c>
      <c r="D24" s="167" t="s">
        <v>372</v>
      </c>
      <c r="E24" s="167" t="s">
        <v>97</v>
      </c>
      <c r="F24" s="168">
        <v>387</v>
      </c>
      <c r="G24" s="169"/>
      <c r="H24" s="169"/>
      <c r="I24" s="169"/>
      <c r="J24" s="167">
        <f>ROUND(F24*(N24),2)</f>
        <v>2186.5500000000002</v>
      </c>
      <c r="K24" s="1">
        <f>ROUND(F24*(O24),2)</f>
        <v>0</v>
      </c>
      <c r="L24" s="1">
        <f>ROUND(F24*(G24),2)</f>
        <v>0</v>
      </c>
      <c r="M24" s="1"/>
      <c r="N24" s="1">
        <v>5.65</v>
      </c>
      <c r="O24" s="1"/>
      <c r="P24" s="166">
        <f>ROUND(F24*(R24),3)</f>
        <v>40.146999999999998</v>
      </c>
      <c r="Q24" s="172"/>
      <c r="R24" s="172">
        <v>0.10374</v>
      </c>
      <c r="S24" s="166"/>
      <c r="Z24">
        <v>0</v>
      </c>
    </row>
    <row r="25" spans="1:26" x14ac:dyDescent="0.25">
      <c r="A25" s="155"/>
      <c r="B25" s="155"/>
      <c r="C25" s="155"/>
      <c r="D25" s="155" t="s">
        <v>78</v>
      </c>
      <c r="E25" s="155"/>
      <c r="F25" s="166"/>
      <c r="G25" s="158"/>
      <c r="H25" s="158"/>
      <c r="I25" s="158"/>
      <c r="J25" s="155"/>
      <c r="K25" s="155"/>
      <c r="L25" s="155">
        <f>ROUND((SUM(L21:L24))/1,2)</f>
        <v>0</v>
      </c>
      <c r="M25" s="155">
        <f>ROUND((SUM(M21:M24))/1,2)</f>
        <v>0</v>
      </c>
      <c r="N25" s="155"/>
      <c r="O25" s="155"/>
      <c r="P25" s="173">
        <f>ROUND((SUM(P21:P24))/1,2)</f>
        <v>40.479999999999997</v>
      </c>
      <c r="Q25" s="152"/>
      <c r="R25" s="152"/>
      <c r="S25" s="173">
        <f>ROUND((SUM(S21:S24))/1,2)</f>
        <v>0</v>
      </c>
      <c r="T25" s="152"/>
      <c r="U25" s="152"/>
      <c r="V25" s="152"/>
      <c r="W25" s="152"/>
      <c r="X25" s="152"/>
      <c r="Y25" s="152"/>
      <c r="Z25" s="152"/>
    </row>
    <row r="26" spans="1:26" x14ac:dyDescent="0.25">
      <c r="A26" s="1"/>
      <c r="B26" s="1"/>
      <c r="C26" s="1"/>
      <c r="D26" s="1"/>
      <c r="E26" s="1"/>
      <c r="F26" s="162"/>
      <c r="G26" s="148"/>
      <c r="H26" s="148"/>
      <c r="I26" s="148"/>
      <c r="J26" s="1"/>
      <c r="K26" s="1"/>
      <c r="L26" s="1"/>
      <c r="M26" s="1"/>
      <c r="N26" s="1"/>
      <c r="O26" s="1"/>
      <c r="P26" s="1"/>
      <c r="S26" s="1"/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6"/>
      <c r="H27" s="156"/>
      <c r="I27" s="156"/>
      <c r="J27" s="155"/>
      <c r="K27" s="155"/>
      <c r="L27" s="155"/>
      <c r="M27" s="155"/>
      <c r="N27" s="155"/>
      <c r="O27" s="155"/>
      <c r="P27" s="155"/>
      <c r="Q27" s="152"/>
      <c r="R27" s="152"/>
      <c r="S27" s="155"/>
      <c r="T27" s="152"/>
      <c r="U27" s="152"/>
      <c r="V27" s="152"/>
      <c r="W27" s="152"/>
      <c r="X27" s="152"/>
      <c r="Y27" s="152"/>
      <c r="Z27" s="152"/>
    </row>
    <row r="28" spans="1:26" ht="24.95" customHeight="1" x14ac:dyDescent="0.25">
      <c r="A28" s="170"/>
      <c r="B28" s="167" t="s">
        <v>191</v>
      </c>
      <c r="C28" s="171" t="s">
        <v>373</v>
      </c>
      <c r="D28" s="167" t="s">
        <v>374</v>
      </c>
      <c r="E28" s="167" t="s">
        <v>194</v>
      </c>
      <c r="F28" s="168">
        <v>10</v>
      </c>
      <c r="G28" s="169"/>
      <c r="H28" s="169"/>
      <c r="I28" s="169"/>
      <c r="J28" s="167">
        <f>ROUND(F28*(N28),2)</f>
        <v>549.70000000000005</v>
      </c>
      <c r="K28" s="1">
        <f>ROUND(F28*(O28),2)</f>
        <v>0</v>
      </c>
      <c r="L28" s="1">
        <f>ROUND(F28*(G28),2)</f>
        <v>0</v>
      </c>
      <c r="M28" s="1"/>
      <c r="N28" s="1">
        <v>54.97</v>
      </c>
      <c r="O28" s="1"/>
      <c r="P28" s="166">
        <f>ROUND(F28*(R28),3)</f>
        <v>4.5839999999999996</v>
      </c>
      <c r="Q28" s="172"/>
      <c r="R28" s="172">
        <v>0.45837129999999998</v>
      </c>
      <c r="S28" s="166"/>
      <c r="Z28">
        <v>0</v>
      </c>
    </row>
    <row r="29" spans="1:26" x14ac:dyDescent="0.25">
      <c r="A29" s="155"/>
      <c r="B29" s="155"/>
      <c r="C29" s="155"/>
      <c r="D29" s="155" t="s">
        <v>80</v>
      </c>
      <c r="E29" s="155"/>
      <c r="F29" s="166"/>
      <c r="G29" s="158"/>
      <c r="H29" s="158"/>
      <c r="I29" s="158"/>
      <c r="J29" s="155"/>
      <c r="K29" s="155"/>
      <c r="L29" s="155">
        <f>ROUND((SUM(L27:L28))/1,2)</f>
        <v>0</v>
      </c>
      <c r="M29" s="155">
        <f>ROUND((SUM(M27:M28))/1,2)</f>
        <v>0</v>
      </c>
      <c r="N29" s="155"/>
      <c r="O29" s="155"/>
      <c r="P29" s="173">
        <f>ROUND((SUM(P27:P28))/1,2)</f>
        <v>4.58</v>
      </c>
      <c r="Q29" s="152"/>
      <c r="R29" s="152"/>
      <c r="S29" s="173">
        <f>ROUND((SUM(S27:S28))/1,2)</f>
        <v>0</v>
      </c>
      <c r="T29" s="152"/>
      <c r="U29" s="152"/>
      <c r="V29" s="152"/>
      <c r="W29" s="152"/>
      <c r="X29" s="152"/>
      <c r="Y29" s="152"/>
      <c r="Z29" s="152"/>
    </row>
    <row r="30" spans="1:26" x14ac:dyDescent="0.25">
      <c r="A30" s="1"/>
      <c r="B30" s="1"/>
      <c r="C30" s="1"/>
      <c r="D30" s="1"/>
      <c r="E30" s="1"/>
      <c r="F30" s="162"/>
      <c r="G30" s="148"/>
      <c r="H30" s="148"/>
      <c r="I30" s="148"/>
      <c r="J30" s="1"/>
      <c r="K30" s="1"/>
      <c r="L30" s="1"/>
      <c r="M30" s="1"/>
      <c r="N30" s="1"/>
      <c r="O30" s="1"/>
      <c r="P30" s="1"/>
      <c r="S30" s="1"/>
    </row>
    <row r="31" spans="1:26" x14ac:dyDescent="0.25">
      <c r="A31" s="155"/>
      <c r="B31" s="155"/>
      <c r="C31" s="155"/>
      <c r="D31" s="155" t="s">
        <v>81</v>
      </c>
      <c r="E31" s="155"/>
      <c r="F31" s="166"/>
      <c r="G31" s="156"/>
      <c r="H31" s="156"/>
      <c r="I31" s="156"/>
      <c r="J31" s="155"/>
      <c r="K31" s="155"/>
      <c r="L31" s="155"/>
      <c r="M31" s="155"/>
      <c r="N31" s="155"/>
      <c r="O31" s="155"/>
      <c r="P31" s="155"/>
      <c r="Q31" s="152"/>
      <c r="R31" s="152"/>
      <c r="S31" s="155"/>
      <c r="T31" s="152"/>
      <c r="U31" s="152"/>
      <c r="V31" s="152"/>
      <c r="W31" s="152"/>
      <c r="X31" s="152"/>
      <c r="Y31" s="152"/>
      <c r="Z31" s="152"/>
    </row>
    <row r="32" spans="1:26" ht="24.95" customHeight="1" x14ac:dyDescent="0.25">
      <c r="A32" s="170"/>
      <c r="B32" s="167" t="s">
        <v>107</v>
      </c>
      <c r="C32" s="171" t="s">
        <v>375</v>
      </c>
      <c r="D32" s="167" t="s">
        <v>376</v>
      </c>
      <c r="E32" s="167" t="s">
        <v>239</v>
      </c>
      <c r="F32" s="168">
        <v>84.798500000000004</v>
      </c>
      <c r="G32" s="169"/>
      <c r="H32" s="169"/>
      <c r="I32" s="169"/>
      <c r="J32" s="167">
        <f t="shared" ref="J32:J42" si="3">ROUND(F32*(N32),2)</f>
        <v>3478.43</v>
      </c>
      <c r="K32" s="1">
        <f t="shared" ref="K32:K42" si="4">ROUND(F32*(O32),2)</f>
        <v>0</v>
      </c>
      <c r="L32" s="1">
        <f>ROUND(F32*(G32),2)</f>
        <v>0</v>
      </c>
      <c r="M32" s="1"/>
      <c r="N32" s="1">
        <v>41.02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94</v>
      </c>
      <c r="C33" s="171" t="s">
        <v>377</v>
      </c>
      <c r="D33" s="167" t="s">
        <v>378</v>
      </c>
      <c r="E33" s="167" t="s">
        <v>239</v>
      </c>
      <c r="F33" s="168">
        <v>113.95400000000001</v>
      </c>
      <c r="G33" s="169"/>
      <c r="H33" s="169"/>
      <c r="I33" s="169"/>
      <c r="J33" s="167">
        <f t="shared" si="3"/>
        <v>1782.24</v>
      </c>
      <c r="K33" s="1">
        <f t="shared" si="4"/>
        <v>0</v>
      </c>
      <c r="L33" s="1">
        <f>ROUND(F33*(G33),2)</f>
        <v>0</v>
      </c>
      <c r="M33" s="1"/>
      <c r="N33" s="1">
        <v>15.64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379</v>
      </c>
      <c r="C34" s="171" t="s">
        <v>380</v>
      </c>
      <c r="D34" s="167" t="s">
        <v>381</v>
      </c>
      <c r="E34" s="167" t="s">
        <v>239</v>
      </c>
      <c r="F34" s="168">
        <v>1367.4479999999999</v>
      </c>
      <c r="G34" s="169"/>
      <c r="H34" s="169"/>
      <c r="I34" s="169"/>
      <c r="J34" s="167">
        <f t="shared" si="3"/>
        <v>205.12</v>
      </c>
      <c r="K34" s="1">
        <f t="shared" si="4"/>
        <v>0</v>
      </c>
      <c r="L34" s="1">
        <f>ROUND(F34*(G34),2)</f>
        <v>0</v>
      </c>
      <c r="M34" s="1"/>
      <c r="N34" s="1">
        <v>0.15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379</v>
      </c>
      <c r="C35" s="171" t="s">
        <v>382</v>
      </c>
      <c r="D35" s="167" t="s">
        <v>383</v>
      </c>
      <c r="E35" s="167" t="s">
        <v>239</v>
      </c>
      <c r="F35" s="168">
        <v>113.95399999999999</v>
      </c>
      <c r="G35" s="169"/>
      <c r="H35" s="169"/>
      <c r="I35" s="169"/>
      <c r="J35" s="167">
        <f t="shared" si="3"/>
        <v>338.44</v>
      </c>
      <c r="K35" s="1">
        <f t="shared" si="4"/>
        <v>0</v>
      </c>
      <c r="L35" s="1">
        <f>ROUND(F35*(G35),2)</f>
        <v>0</v>
      </c>
      <c r="M35" s="1"/>
      <c r="N35" s="1">
        <v>2.9699999999999998</v>
      </c>
      <c r="O35" s="1"/>
      <c r="P35" s="166"/>
      <c r="Q35" s="172"/>
      <c r="R35" s="172"/>
      <c r="S35" s="166"/>
      <c r="Z35">
        <v>0</v>
      </c>
    </row>
    <row r="36" spans="1:26" ht="24.95" customHeight="1" x14ac:dyDescent="0.25">
      <c r="A36" s="170"/>
      <c r="B36" s="167" t="s">
        <v>107</v>
      </c>
      <c r="C36" s="171" t="s">
        <v>384</v>
      </c>
      <c r="D36" s="167" t="s">
        <v>385</v>
      </c>
      <c r="E36" s="167" t="s">
        <v>239</v>
      </c>
      <c r="F36" s="168">
        <v>29.154999999999998</v>
      </c>
      <c r="G36" s="169"/>
      <c r="H36" s="169"/>
      <c r="I36" s="169"/>
      <c r="J36" s="167">
        <f t="shared" si="3"/>
        <v>332.08</v>
      </c>
      <c r="K36" s="1">
        <f t="shared" si="4"/>
        <v>0</v>
      </c>
      <c r="L36" s="1">
        <f>ROUND(F36*(G36),2)</f>
        <v>0</v>
      </c>
      <c r="M36" s="1"/>
      <c r="N36" s="1">
        <v>11.39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386</v>
      </c>
      <c r="C37" s="171" t="s">
        <v>387</v>
      </c>
      <c r="D37" s="167" t="s">
        <v>388</v>
      </c>
      <c r="E37" s="167" t="s">
        <v>106</v>
      </c>
      <c r="F37" s="168">
        <v>164.63</v>
      </c>
      <c r="G37" s="169"/>
      <c r="H37" s="169"/>
      <c r="I37" s="169"/>
      <c r="J37" s="167">
        <f t="shared" si="3"/>
        <v>915.34</v>
      </c>
      <c r="K37" s="1">
        <f t="shared" si="4"/>
        <v>0</v>
      </c>
      <c r="L37" s="1"/>
      <c r="M37" s="1">
        <f>ROUND(F37*(H37),2)</f>
        <v>0</v>
      </c>
      <c r="N37" s="1">
        <v>5.5600000000000005</v>
      </c>
      <c r="O37" s="1"/>
      <c r="P37" s="166">
        <f>ROUND(F37*(R37),3)</f>
        <v>10.701000000000001</v>
      </c>
      <c r="Q37" s="172"/>
      <c r="R37" s="172">
        <v>6.5000000000000002E-2</v>
      </c>
      <c r="S37" s="166"/>
      <c r="Z37">
        <v>0</v>
      </c>
    </row>
    <row r="38" spans="1:26" ht="24.95" customHeight="1" x14ac:dyDescent="0.25">
      <c r="A38" s="170"/>
      <c r="B38" s="167" t="s">
        <v>150</v>
      </c>
      <c r="C38" s="171" t="s">
        <v>224</v>
      </c>
      <c r="D38" s="167" t="s">
        <v>225</v>
      </c>
      <c r="E38" s="167" t="s">
        <v>106</v>
      </c>
      <c r="F38" s="168">
        <v>138</v>
      </c>
      <c r="G38" s="169"/>
      <c r="H38" s="169"/>
      <c r="I38" s="169"/>
      <c r="J38" s="167">
        <f t="shared" si="3"/>
        <v>496.8</v>
      </c>
      <c r="K38" s="1">
        <f t="shared" si="4"/>
        <v>0</v>
      </c>
      <c r="L38" s="1">
        <f>ROUND(F38*(G38),2)</f>
        <v>0</v>
      </c>
      <c r="M38" s="1"/>
      <c r="N38" s="1">
        <v>3.6</v>
      </c>
      <c r="O38" s="1"/>
      <c r="P38" s="166">
        <f>ROUND(F38*(R38),3)</f>
        <v>14.574999999999999</v>
      </c>
      <c r="Q38" s="172"/>
      <c r="R38" s="172">
        <v>0.1056194639</v>
      </c>
      <c r="S38" s="166"/>
      <c r="Z38">
        <v>0</v>
      </c>
    </row>
    <row r="39" spans="1:26" ht="24.95" customHeight="1" x14ac:dyDescent="0.25">
      <c r="A39" s="170"/>
      <c r="B39" s="167" t="s">
        <v>389</v>
      </c>
      <c r="C39" s="171" t="s">
        <v>390</v>
      </c>
      <c r="D39" s="167" t="s">
        <v>391</v>
      </c>
      <c r="E39" s="167" t="s">
        <v>392</v>
      </c>
      <c r="F39" s="168">
        <v>139.38</v>
      </c>
      <c r="G39" s="169"/>
      <c r="H39" s="169"/>
      <c r="I39" s="169"/>
      <c r="J39" s="167">
        <f t="shared" si="3"/>
        <v>333.12</v>
      </c>
      <c r="K39" s="1">
        <f t="shared" si="4"/>
        <v>0</v>
      </c>
      <c r="L39" s="1"/>
      <c r="M39" s="1">
        <f>ROUND(F39*(H39),2)</f>
        <v>0</v>
      </c>
      <c r="N39" s="1">
        <v>2.39</v>
      </c>
      <c r="O39" s="1"/>
      <c r="P39" s="166"/>
      <c r="Q39" s="172"/>
      <c r="R39" s="172"/>
      <c r="S39" s="166"/>
      <c r="Z39">
        <v>0</v>
      </c>
    </row>
    <row r="40" spans="1:26" ht="24.95" customHeight="1" x14ac:dyDescent="0.25">
      <c r="A40" s="170"/>
      <c r="B40" s="167" t="s">
        <v>94</v>
      </c>
      <c r="C40" s="171" t="s">
        <v>348</v>
      </c>
      <c r="D40" s="167" t="s">
        <v>349</v>
      </c>
      <c r="E40" s="167" t="s">
        <v>106</v>
      </c>
      <c r="F40" s="168">
        <v>173</v>
      </c>
      <c r="G40" s="169"/>
      <c r="H40" s="169"/>
      <c r="I40" s="169"/>
      <c r="J40" s="167">
        <f t="shared" si="3"/>
        <v>918.63</v>
      </c>
      <c r="K40" s="1">
        <f t="shared" si="4"/>
        <v>0</v>
      </c>
      <c r="L40" s="1">
        <f>ROUND(F40*(G40),2)</f>
        <v>0</v>
      </c>
      <c r="M40" s="1"/>
      <c r="N40" s="1">
        <v>5.31</v>
      </c>
      <c r="O40" s="1"/>
      <c r="P40" s="166">
        <f>ROUND(F40*(R40),3)</f>
        <v>6.0000000000000001E-3</v>
      </c>
      <c r="Q40" s="172"/>
      <c r="R40" s="172">
        <v>3.3599999999999997E-5</v>
      </c>
      <c r="S40" s="166"/>
      <c r="Z40">
        <v>0</v>
      </c>
    </row>
    <row r="41" spans="1:26" ht="24.95" customHeight="1" x14ac:dyDescent="0.25">
      <c r="A41" s="170"/>
      <c r="B41" s="167" t="s">
        <v>191</v>
      </c>
      <c r="C41" s="171" t="s">
        <v>393</v>
      </c>
      <c r="D41" s="167" t="s">
        <v>394</v>
      </c>
      <c r="E41" s="167" t="s">
        <v>97</v>
      </c>
      <c r="F41" s="168">
        <v>468.5</v>
      </c>
      <c r="G41" s="169"/>
      <c r="H41" s="169"/>
      <c r="I41" s="169"/>
      <c r="J41" s="167">
        <f t="shared" si="3"/>
        <v>9.3699999999999992</v>
      </c>
      <c r="K41" s="1">
        <f t="shared" si="4"/>
        <v>0</v>
      </c>
      <c r="L41" s="1">
        <f>ROUND(F41*(G41),2)</f>
        <v>0</v>
      </c>
      <c r="M41" s="1"/>
      <c r="N41" s="1">
        <v>0.02</v>
      </c>
      <c r="O41" s="1"/>
      <c r="P41" s="166"/>
      <c r="Q41" s="172"/>
      <c r="R41" s="172"/>
      <c r="S41" s="166"/>
      <c r="Z41">
        <v>0</v>
      </c>
    </row>
    <row r="42" spans="1:26" ht="24.95" customHeight="1" x14ac:dyDescent="0.25">
      <c r="A42" s="170"/>
      <c r="B42" s="167" t="s">
        <v>150</v>
      </c>
      <c r="C42" s="171" t="s">
        <v>395</v>
      </c>
      <c r="D42" s="167" t="s">
        <v>396</v>
      </c>
      <c r="E42" s="167" t="s">
        <v>106</v>
      </c>
      <c r="F42" s="168">
        <v>163</v>
      </c>
      <c r="G42" s="169"/>
      <c r="H42" s="169"/>
      <c r="I42" s="169"/>
      <c r="J42" s="167">
        <f t="shared" si="3"/>
        <v>656.89</v>
      </c>
      <c r="K42" s="1">
        <f t="shared" si="4"/>
        <v>0</v>
      </c>
      <c r="L42" s="1">
        <f>ROUND(F42*(G42),2)</f>
        <v>0</v>
      </c>
      <c r="M42" s="1"/>
      <c r="N42" s="1">
        <v>4.03</v>
      </c>
      <c r="O42" s="1"/>
      <c r="P42" s="166">
        <f>ROUND(F42*(R42),3)</f>
        <v>18.849</v>
      </c>
      <c r="Q42" s="172"/>
      <c r="R42" s="172">
        <v>0.115640638</v>
      </c>
      <c r="S42" s="166"/>
      <c r="Z42">
        <v>0</v>
      </c>
    </row>
    <row r="43" spans="1:26" x14ac:dyDescent="0.25">
      <c r="A43" s="155"/>
      <c r="B43" s="155"/>
      <c r="C43" s="155"/>
      <c r="D43" s="155" t="s">
        <v>81</v>
      </c>
      <c r="E43" s="155"/>
      <c r="F43" s="166"/>
      <c r="G43" s="158"/>
      <c r="H43" s="158"/>
      <c r="I43" s="158"/>
      <c r="J43" s="155"/>
      <c r="K43" s="155"/>
      <c r="L43" s="155">
        <f>ROUND((SUM(L31:L42))/1,2)</f>
        <v>0</v>
      </c>
      <c r="M43" s="155">
        <f>ROUND((SUM(M31:M42))/1,2)</f>
        <v>0</v>
      </c>
      <c r="N43" s="155"/>
      <c r="O43" s="155"/>
      <c r="P43" s="173">
        <f>ROUND((SUM(P31:P42))/1,2)</f>
        <v>44.13</v>
      </c>
      <c r="Q43" s="152"/>
      <c r="R43" s="152"/>
      <c r="S43" s="173">
        <f>ROUND((SUM(S31:S42))/1,2)</f>
        <v>0</v>
      </c>
      <c r="T43" s="152"/>
      <c r="U43" s="152"/>
      <c r="V43" s="152"/>
      <c r="W43" s="152"/>
      <c r="X43" s="152"/>
      <c r="Y43" s="152"/>
      <c r="Z43" s="152"/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155" t="s">
        <v>82</v>
      </c>
      <c r="E45" s="155"/>
      <c r="F45" s="166"/>
      <c r="G45" s="156"/>
      <c r="H45" s="156"/>
      <c r="I45" s="156"/>
      <c r="J45" s="155"/>
      <c r="K45" s="155"/>
      <c r="L45" s="155"/>
      <c r="M45" s="155"/>
      <c r="N45" s="155"/>
      <c r="O45" s="155"/>
      <c r="P45" s="155"/>
      <c r="Q45" s="152"/>
      <c r="R45" s="152"/>
      <c r="S45" s="155"/>
      <c r="T45" s="152"/>
      <c r="U45" s="152"/>
      <c r="V45" s="152"/>
      <c r="W45" s="152"/>
      <c r="X45" s="152"/>
      <c r="Y45" s="152"/>
      <c r="Z45" s="152"/>
    </row>
    <row r="46" spans="1:26" ht="24.95" customHeight="1" x14ac:dyDescent="0.25">
      <c r="A46" s="170"/>
      <c r="B46" s="167" t="s">
        <v>191</v>
      </c>
      <c r="C46" s="171" t="s">
        <v>397</v>
      </c>
      <c r="D46" s="167" t="s">
        <v>398</v>
      </c>
      <c r="E46" s="167" t="s">
        <v>239</v>
      </c>
      <c r="F46" s="168">
        <v>89.195400812200006</v>
      </c>
      <c r="G46" s="169"/>
      <c r="H46" s="169"/>
      <c r="I46" s="169"/>
      <c r="J46" s="167">
        <f>ROUND(F46*(N46),2)</f>
        <v>69.569999999999993</v>
      </c>
      <c r="K46" s="1">
        <f>ROUND(F46*(O46),2)</f>
        <v>0</v>
      </c>
      <c r="L46" s="1">
        <f>ROUND(F46*(G46),2)</f>
        <v>0</v>
      </c>
      <c r="M46" s="1"/>
      <c r="N46" s="1">
        <v>0.78</v>
      </c>
      <c r="O46" s="1"/>
      <c r="P46" s="166"/>
      <c r="Q46" s="172"/>
      <c r="R46" s="172"/>
      <c r="S46" s="166"/>
      <c r="Z46">
        <v>0</v>
      </c>
    </row>
    <row r="47" spans="1:26" x14ac:dyDescent="0.25">
      <c r="A47" s="155"/>
      <c r="B47" s="155"/>
      <c r="C47" s="155"/>
      <c r="D47" s="155" t="s">
        <v>82</v>
      </c>
      <c r="E47" s="155"/>
      <c r="F47" s="166"/>
      <c r="G47" s="158"/>
      <c r="H47" s="158"/>
      <c r="I47" s="158"/>
      <c r="J47" s="155"/>
      <c r="K47" s="155"/>
      <c r="L47" s="155">
        <f>ROUND((SUM(L45:L46))/1,2)</f>
        <v>0</v>
      </c>
      <c r="M47" s="155">
        <f>ROUND((SUM(M45:M46))/1,2)</f>
        <v>0</v>
      </c>
      <c r="N47" s="155"/>
      <c r="O47" s="155"/>
      <c r="P47" s="173">
        <f>ROUND((SUM(P45:P46))/1,2)</f>
        <v>0</v>
      </c>
      <c r="S47" s="166">
        <f>ROUND((SUM(S45:S46))/1,2)</f>
        <v>0</v>
      </c>
    </row>
    <row r="48" spans="1:26" x14ac:dyDescent="0.25">
      <c r="A48" s="1"/>
      <c r="B48" s="1"/>
      <c r="C48" s="1"/>
      <c r="D48" s="1"/>
      <c r="E48" s="1"/>
      <c r="F48" s="162"/>
      <c r="G48" s="148"/>
      <c r="H48" s="148"/>
      <c r="I48" s="148"/>
      <c r="J48" s="1"/>
      <c r="K48" s="1"/>
      <c r="L48" s="1"/>
      <c r="M48" s="1"/>
      <c r="N48" s="1"/>
      <c r="O48" s="1"/>
      <c r="P48" s="1"/>
      <c r="S48" s="1"/>
    </row>
    <row r="49" spans="1:26" x14ac:dyDescent="0.25">
      <c r="A49" s="155"/>
      <c r="B49" s="155"/>
      <c r="C49" s="155"/>
      <c r="D49" s="2" t="s">
        <v>75</v>
      </c>
      <c r="E49" s="155"/>
      <c r="F49" s="166"/>
      <c r="G49" s="158"/>
      <c r="H49" s="158"/>
      <c r="I49" s="158"/>
      <c r="J49" s="155"/>
      <c r="K49" s="155"/>
      <c r="L49" s="155">
        <f>ROUND((SUM(L9:L48))/2,2)</f>
        <v>0</v>
      </c>
      <c r="M49" s="155">
        <f>ROUND((SUM(M9:M48))/2,2)</f>
        <v>0</v>
      </c>
      <c r="N49" s="155"/>
      <c r="O49" s="155"/>
      <c r="P49" s="173">
        <f>ROUND((SUM(P9:P48))/2,2)</f>
        <v>89.19</v>
      </c>
      <c r="S49" s="173">
        <f>ROUND((SUM(S9:S48))/2,2)</f>
        <v>84.8</v>
      </c>
    </row>
    <row r="50" spans="1:26" x14ac:dyDescent="0.25">
      <c r="A50" s="174"/>
      <c r="B50" s="174" t="s">
        <v>14</v>
      </c>
      <c r="C50" s="174"/>
      <c r="D50" s="174"/>
      <c r="E50" s="174"/>
      <c r="F50" s="175" t="s">
        <v>83</v>
      </c>
      <c r="G50" s="176"/>
      <c r="H50" s="176"/>
      <c r="I50" s="176"/>
      <c r="J50" s="174"/>
      <c r="K50" s="174">
        <f>ROUND((SUM(K9:K49)),2)</f>
        <v>0</v>
      </c>
      <c r="L50" s="174">
        <f>ROUND((SUM(L9:L49))/3,2)</f>
        <v>0</v>
      </c>
      <c r="M50" s="174">
        <f>ROUND((SUM(M9:M49))/3,2)</f>
        <v>0</v>
      </c>
      <c r="N50" s="174"/>
      <c r="O50" s="174"/>
      <c r="P50" s="194">
        <f>ROUND((SUM(P9:P49))/3,2)</f>
        <v>89.19</v>
      </c>
      <c r="Q50" s="152"/>
      <c r="R50" s="152"/>
      <c r="S50" s="194">
        <f>ROUND((SUM(S9:S49))/3,2)</f>
        <v>84.8</v>
      </c>
      <c r="Z50">
        <f>(SUM(Z9:Z49))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2 - Oprava chodníka na Sídl. II (pred ZŠ II)</oddHeader>
    <oddFooter>&amp;RStrana &amp;P z &amp;N    &amp;L&amp;7Spracované systémom Systematic®pyramida.wsn, tel.: 051 77 10 585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399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11843'!B17</f>
        <v>0</v>
      </c>
      <c r="E16" s="96">
        <f>'Rekap 11843'!C17</f>
        <v>0</v>
      </c>
      <c r="F16" s="105">
        <f>'Rekap 11843'!D17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11843'!Z55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11843'!K9:'SO 11843'!K54)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11843'!K9:'SO 11843'!K54)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399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11843'!L21</f>
        <v>0</v>
      </c>
      <c r="C11" s="156">
        <f>'SO 11843'!M21</f>
        <v>0</v>
      </c>
      <c r="D11" s="156">
        <f>'SO 11843'!I21</f>
        <v>0</v>
      </c>
      <c r="E11" s="157">
        <f>'SO 11843'!P21</f>
        <v>0</v>
      </c>
      <c r="F11" s="157">
        <f>'SO 11843'!S21</f>
        <v>0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249</v>
      </c>
      <c r="B12" s="156">
        <f>'SO 11843'!L25</f>
        <v>0</v>
      </c>
      <c r="C12" s="156">
        <f>'SO 11843'!M25</f>
        <v>0</v>
      </c>
      <c r="D12" s="156">
        <f>'SO 11843'!I25</f>
        <v>0</v>
      </c>
      <c r="E12" s="157">
        <f>'SO 11843'!P25</f>
        <v>1.36</v>
      </c>
      <c r="F12" s="157">
        <f>'SO 11843'!S25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78</v>
      </c>
      <c r="B13" s="156">
        <f>'SO 11843'!L34</f>
        <v>0</v>
      </c>
      <c r="C13" s="156">
        <f>'SO 11843'!M34</f>
        <v>0</v>
      </c>
      <c r="D13" s="156">
        <f>'SO 11843'!I34</f>
        <v>0</v>
      </c>
      <c r="E13" s="157">
        <f>'SO 11843'!P34</f>
        <v>105.49</v>
      </c>
      <c r="F13" s="157">
        <f>'SO 11843'!S34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80</v>
      </c>
      <c r="B14" s="156">
        <f>'SO 11843'!L38</f>
        <v>0</v>
      </c>
      <c r="C14" s="156">
        <f>'SO 11843'!M38</f>
        <v>0</v>
      </c>
      <c r="D14" s="156">
        <f>'SO 11843'!I38</f>
        <v>0</v>
      </c>
      <c r="E14" s="157">
        <f>'SO 11843'!P38</f>
        <v>2.75</v>
      </c>
      <c r="F14" s="157">
        <f>'SO 11843'!S38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81</v>
      </c>
      <c r="B15" s="156">
        <f>'SO 11843'!L48</f>
        <v>0</v>
      </c>
      <c r="C15" s="156">
        <f>'SO 11843'!M48</f>
        <v>0</v>
      </c>
      <c r="D15" s="156">
        <f>'SO 11843'!I48</f>
        <v>0</v>
      </c>
      <c r="E15" s="157">
        <f>'SO 11843'!P48</f>
        <v>34.03</v>
      </c>
      <c r="F15" s="157">
        <f>'SO 11843'!S48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155" t="s">
        <v>82</v>
      </c>
      <c r="B16" s="156">
        <f>'SO 11843'!L52</f>
        <v>0</v>
      </c>
      <c r="C16" s="156">
        <f>'SO 11843'!M52</f>
        <v>0</v>
      </c>
      <c r="D16" s="156">
        <f>'SO 11843'!I52</f>
        <v>0</v>
      </c>
      <c r="E16" s="157">
        <f>'SO 11843'!P52</f>
        <v>0</v>
      </c>
      <c r="F16" s="157">
        <f>'SO 11843'!S52</f>
        <v>0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2" t="s">
        <v>75</v>
      </c>
      <c r="B17" s="158">
        <f>'SO 11843'!L54</f>
        <v>0</v>
      </c>
      <c r="C17" s="158">
        <f>'SO 11843'!M54</f>
        <v>0</v>
      </c>
      <c r="D17" s="158">
        <f>'SO 11843'!I54</f>
        <v>0</v>
      </c>
      <c r="E17" s="159">
        <f>'SO 11843'!P54</f>
        <v>143.63</v>
      </c>
      <c r="F17" s="159">
        <f>'SO 11843'!S54</f>
        <v>0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x14ac:dyDescent="0.25">
      <c r="A18" s="1"/>
      <c r="B18" s="148"/>
      <c r="C18" s="148"/>
      <c r="D18" s="148"/>
      <c r="E18" s="147"/>
      <c r="F18" s="147"/>
    </row>
    <row r="19" spans="1:26" x14ac:dyDescent="0.25">
      <c r="A19" s="2" t="s">
        <v>83</v>
      </c>
      <c r="B19" s="158">
        <f>'SO 11843'!L55</f>
        <v>0</v>
      </c>
      <c r="C19" s="158">
        <f>'SO 11843'!M55</f>
        <v>0</v>
      </c>
      <c r="D19" s="158">
        <f>'SO 11843'!I55</f>
        <v>0</v>
      </c>
      <c r="E19" s="159">
        <f>'SO 11843'!P55</f>
        <v>143.63</v>
      </c>
      <c r="F19" s="159">
        <f>'SO 11843'!S55</f>
        <v>0</v>
      </c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workbookViewId="0">
      <pane ySplit="8" topLeftCell="A32" activePane="bottomLeft" state="frozen"/>
      <selection pane="bottomLeft" activeCell="G11" sqref="G11:I55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399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107</v>
      </c>
      <c r="C11" s="171" t="s">
        <v>355</v>
      </c>
      <c r="D11" s="167" t="s">
        <v>356</v>
      </c>
      <c r="E11" s="167" t="s">
        <v>110</v>
      </c>
      <c r="F11" s="168">
        <v>4.8000000000000007</v>
      </c>
      <c r="G11" s="169"/>
      <c r="H11" s="169"/>
      <c r="I11" s="169"/>
      <c r="J11" s="167">
        <f t="shared" ref="J11:J20" si="0">ROUND(F11*(N11),2)</f>
        <v>200.64</v>
      </c>
      <c r="K11" s="1">
        <f t="shared" ref="K11:K20" si="1">ROUND(F11*(O11),2)</f>
        <v>0</v>
      </c>
      <c r="L11" s="1">
        <f>ROUND(F11*(G11),2)</f>
        <v>0</v>
      </c>
      <c r="M11" s="1"/>
      <c r="N11" s="1">
        <v>41.8</v>
      </c>
      <c r="O11" s="1"/>
      <c r="P11" s="166"/>
      <c r="Q11" s="172"/>
      <c r="R11" s="172"/>
      <c r="S11" s="166"/>
      <c r="Z11">
        <v>0</v>
      </c>
    </row>
    <row r="12" spans="1:26" ht="24.95" customHeight="1" x14ac:dyDescent="0.25">
      <c r="A12" s="170"/>
      <c r="B12" s="167" t="s">
        <v>107</v>
      </c>
      <c r="C12" s="171" t="s">
        <v>357</v>
      </c>
      <c r="D12" s="167" t="s">
        <v>358</v>
      </c>
      <c r="E12" s="167" t="s">
        <v>110</v>
      </c>
      <c r="F12" s="168">
        <v>21.18</v>
      </c>
      <c r="G12" s="169"/>
      <c r="H12" s="169"/>
      <c r="I12" s="169"/>
      <c r="J12" s="167">
        <f t="shared" si="0"/>
        <v>72.650000000000006</v>
      </c>
      <c r="K12" s="1">
        <f t="shared" si="1"/>
        <v>0</v>
      </c>
      <c r="L12" s="1">
        <f>ROUND(F12*(G12),2)</f>
        <v>0</v>
      </c>
      <c r="M12" s="1"/>
      <c r="N12" s="1">
        <v>3.43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359</v>
      </c>
      <c r="D13" s="167" t="s">
        <v>360</v>
      </c>
      <c r="E13" s="167" t="s">
        <v>110</v>
      </c>
      <c r="F13" s="168">
        <v>21.18</v>
      </c>
      <c r="G13" s="169"/>
      <c r="H13" s="169"/>
      <c r="I13" s="169"/>
      <c r="J13" s="167">
        <f t="shared" si="0"/>
        <v>15.89</v>
      </c>
      <c r="K13" s="1">
        <f t="shared" si="1"/>
        <v>0</v>
      </c>
      <c r="L13" s="1">
        <f>ROUND(F13*(G13),2)</f>
        <v>0</v>
      </c>
      <c r="M13" s="1"/>
      <c r="N13" s="1">
        <v>0.75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400</v>
      </c>
      <c r="D14" s="167" t="s">
        <v>401</v>
      </c>
      <c r="E14" s="167" t="s">
        <v>110</v>
      </c>
      <c r="F14" s="168">
        <v>16.38</v>
      </c>
      <c r="G14" s="169"/>
      <c r="H14" s="169"/>
      <c r="I14" s="169"/>
      <c r="J14" s="167">
        <f t="shared" si="0"/>
        <v>65.680000000000007</v>
      </c>
      <c r="K14" s="1">
        <f t="shared" si="1"/>
        <v>0</v>
      </c>
      <c r="L14" s="1">
        <f>ROUND(F14*(G14),2)</f>
        <v>0</v>
      </c>
      <c r="M14" s="1"/>
      <c r="N14" s="1">
        <v>4.01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402</v>
      </c>
      <c r="D15" s="167" t="s">
        <v>403</v>
      </c>
      <c r="E15" s="167" t="s">
        <v>110</v>
      </c>
      <c r="F15" s="168">
        <v>3.2491560000000002</v>
      </c>
      <c r="G15" s="169"/>
      <c r="H15" s="169"/>
      <c r="I15" s="169"/>
      <c r="J15" s="167">
        <f t="shared" si="0"/>
        <v>33.82</v>
      </c>
      <c r="K15" s="1">
        <f t="shared" si="1"/>
        <v>0</v>
      </c>
      <c r="L15" s="1">
        <f>ROUND(F15*(G15),2)</f>
        <v>0</v>
      </c>
      <c r="M15" s="1"/>
      <c r="N15" s="1">
        <v>10.41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140</v>
      </c>
      <c r="C16" s="171" t="s">
        <v>404</v>
      </c>
      <c r="D16" s="167" t="s">
        <v>405</v>
      </c>
      <c r="E16" s="167" t="s">
        <v>126</v>
      </c>
      <c r="F16" s="168">
        <v>3.2490000000000001</v>
      </c>
      <c r="G16" s="169"/>
      <c r="H16" s="169"/>
      <c r="I16" s="169"/>
      <c r="J16" s="167">
        <f t="shared" si="0"/>
        <v>50.78</v>
      </c>
      <c r="K16" s="1">
        <f t="shared" si="1"/>
        <v>0</v>
      </c>
      <c r="L16" s="1"/>
      <c r="M16" s="1">
        <f>ROUND(F16*(H16),2)</f>
        <v>0</v>
      </c>
      <c r="N16" s="1">
        <v>15.63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107</v>
      </c>
      <c r="C17" s="171" t="s">
        <v>406</v>
      </c>
      <c r="D17" s="167" t="s">
        <v>123</v>
      </c>
      <c r="E17" s="167" t="s">
        <v>110</v>
      </c>
      <c r="F17" s="168">
        <v>8.19</v>
      </c>
      <c r="G17" s="169"/>
      <c r="H17" s="169"/>
      <c r="I17" s="169"/>
      <c r="J17" s="167">
        <f t="shared" si="0"/>
        <v>5.57</v>
      </c>
      <c r="K17" s="1">
        <f t="shared" si="1"/>
        <v>0</v>
      </c>
      <c r="L17" s="1">
        <f>ROUND(F17*(G17),2)</f>
        <v>0</v>
      </c>
      <c r="M17" s="1"/>
      <c r="N17" s="1">
        <v>0.68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407</v>
      </c>
      <c r="D18" s="167" t="s">
        <v>408</v>
      </c>
      <c r="E18" s="167" t="s">
        <v>110</v>
      </c>
      <c r="F18" s="168">
        <v>13.65</v>
      </c>
      <c r="G18" s="169"/>
      <c r="H18" s="169"/>
      <c r="I18" s="169"/>
      <c r="J18" s="167">
        <f t="shared" si="0"/>
        <v>11.19</v>
      </c>
      <c r="K18" s="1">
        <f t="shared" si="1"/>
        <v>0</v>
      </c>
      <c r="L18" s="1">
        <f>ROUND(F18*(G18),2)</f>
        <v>0</v>
      </c>
      <c r="M18" s="1"/>
      <c r="N18" s="1">
        <v>0.82</v>
      </c>
      <c r="O18" s="1"/>
      <c r="P18" s="166"/>
      <c r="Q18" s="172"/>
      <c r="R18" s="172"/>
      <c r="S18" s="166"/>
      <c r="Z18">
        <v>0</v>
      </c>
    </row>
    <row r="19" spans="1:26" ht="24.95" customHeight="1" x14ac:dyDescent="0.25">
      <c r="A19" s="170"/>
      <c r="B19" s="167" t="s">
        <v>107</v>
      </c>
      <c r="C19" s="171" t="s">
        <v>134</v>
      </c>
      <c r="D19" s="167" t="s">
        <v>135</v>
      </c>
      <c r="E19" s="167" t="s">
        <v>97</v>
      </c>
      <c r="F19" s="168">
        <v>97.5</v>
      </c>
      <c r="G19" s="169"/>
      <c r="H19" s="169"/>
      <c r="I19" s="169"/>
      <c r="J19" s="167">
        <f t="shared" si="0"/>
        <v>32.18</v>
      </c>
      <c r="K19" s="1">
        <f t="shared" si="1"/>
        <v>0</v>
      </c>
      <c r="L19" s="1">
        <f>ROUND(F19*(G19),2)</f>
        <v>0</v>
      </c>
      <c r="M19" s="1"/>
      <c r="N19" s="1">
        <v>0.33</v>
      </c>
      <c r="O19" s="1"/>
      <c r="P19" s="166"/>
      <c r="Q19" s="172"/>
      <c r="R19" s="172"/>
      <c r="S19" s="166"/>
      <c r="Z19">
        <v>0</v>
      </c>
    </row>
    <row r="20" spans="1:26" ht="24.95" customHeight="1" x14ac:dyDescent="0.25">
      <c r="A20" s="170"/>
      <c r="B20" s="167" t="s">
        <v>107</v>
      </c>
      <c r="C20" s="171" t="s">
        <v>136</v>
      </c>
      <c r="D20" s="167" t="s">
        <v>137</v>
      </c>
      <c r="E20" s="167" t="s">
        <v>97</v>
      </c>
      <c r="F20" s="168">
        <v>57</v>
      </c>
      <c r="G20" s="169"/>
      <c r="H20" s="169"/>
      <c r="I20" s="169"/>
      <c r="J20" s="167">
        <f t="shared" si="0"/>
        <v>50.73</v>
      </c>
      <c r="K20" s="1">
        <f t="shared" si="1"/>
        <v>0</v>
      </c>
      <c r="L20" s="1">
        <f>ROUND(F20*(G20),2)</f>
        <v>0</v>
      </c>
      <c r="M20" s="1"/>
      <c r="N20" s="1">
        <v>0.89</v>
      </c>
      <c r="O20" s="1"/>
      <c r="P20" s="166"/>
      <c r="Q20" s="172"/>
      <c r="R20" s="172"/>
      <c r="S20" s="166"/>
      <c r="Z20">
        <v>0</v>
      </c>
    </row>
    <row r="21" spans="1:26" x14ac:dyDescent="0.25">
      <c r="A21" s="155"/>
      <c r="B21" s="155"/>
      <c r="C21" s="155"/>
      <c r="D21" s="155" t="s">
        <v>76</v>
      </c>
      <c r="E21" s="155"/>
      <c r="F21" s="166"/>
      <c r="G21" s="158"/>
      <c r="H21" s="158"/>
      <c r="I21" s="158"/>
      <c r="J21" s="155"/>
      <c r="K21" s="155"/>
      <c r="L21" s="155">
        <f>ROUND((SUM(L10:L20))/1,2)</f>
        <v>0</v>
      </c>
      <c r="M21" s="155">
        <f>ROUND((SUM(M10:M20))/1,2)</f>
        <v>0</v>
      </c>
      <c r="N21" s="155"/>
      <c r="O21" s="155"/>
      <c r="P21" s="173">
        <f>ROUND((SUM(P10:P20))/1,2)</f>
        <v>0</v>
      </c>
      <c r="Q21" s="152"/>
      <c r="R21" s="152"/>
      <c r="S21" s="173">
        <f>ROUND((SUM(S10:S20))/1,2)</f>
        <v>0</v>
      </c>
      <c r="T21" s="152"/>
      <c r="U21" s="152"/>
      <c r="V21" s="152"/>
      <c r="W21" s="152"/>
      <c r="X21" s="152"/>
      <c r="Y21" s="152"/>
      <c r="Z21" s="152"/>
    </row>
    <row r="22" spans="1:26" x14ac:dyDescent="0.25">
      <c r="A22" s="1"/>
      <c r="B22" s="1"/>
      <c r="C22" s="1"/>
      <c r="D22" s="1"/>
      <c r="E22" s="1"/>
      <c r="F22" s="162"/>
      <c r="G22" s="148"/>
      <c r="H22" s="148"/>
      <c r="I22" s="148"/>
      <c r="J22" s="1"/>
      <c r="K22" s="1"/>
      <c r="L22" s="1"/>
      <c r="M22" s="1"/>
      <c r="N22" s="1"/>
      <c r="O22" s="1"/>
      <c r="P22" s="1"/>
      <c r="S22" s="1"/>
    </row>
    <row r="23" spans="1:26" x14ac:dyDescent="0.25">
      <c r="A23" s="155"/>
      <c r="B23" s="155"/>
      <c r="C23" s="155"/>
      <c r="D23" s="155" t="s">
        <v>249</v>
      </c>
      <c r="E23" s="155"/>
      <c r="F23" s="166"/>
      <c r="G23" s="156"/>
      <c r="H23" s="156"/>
      <c r="I23" s="156"/>
      <c r="J23" s="155"/>
      <c r="K23" s="155"/>
      <c r="L23" s="155"/>
      <c r="M23" s="155"/>
      <c r="N23" s="155"/>
      <c r="O23" s="155"/>
      <c r="P23" s="155"/>
      <c r="Q23" s="152"/>
      <c r="R23" s="152"/>
      <c r="S23" s="155"/>
      <c r="T23" s="152"/>
      <c r="U23" s="152"/>
      <c r="V23" s="152"/>
      <c r="W23" s="152"/>
      <c r="X23" s="152"/>
      <c r="Y23" s="152"/>
      <c r="Z23" s="152"/>
    </row>
    <row r="24" spans="1:26" ht="24.95" customHeight="1" x14ac:dyDescent="0.25">
      <c r="A24" s="170"/>
      <c r="B24" s="167" t="s">
        <v>144</v>
      </c>
      <c r="C24" s="171" t="s">
        <v>409</v>
      </c>
      <c r="D24" s="167" t="s">
        <v>410</v>
      </c>
      <c r="E24" s="167" t="s">
        <v>110</v>
      </c>
      <c r="F24" s="168">
        <v>0.72</v>
      </c>
      <c r="G24" s="169"/>
      <c r="H24" s="169"/>
      <c r="I24" s="169"/>
      <c r="J24" s="167">
        <f>ROUND(F24*(N24),2)</f>
        <v>15.09</v>
      </c>
      <c r="K24" s="1">
        <f>ROUND(F24*(O24),2)</f>
        <v>0</v>
      </c>
      <c r="L24" s="1">
        <f>ROUND(F24*(G24),2)</f>
        <v>0</v>
      </c>
      <c r="M24" s="1"/>
      <c r="N24" s="1">
        <v>20.96</v>
      </c>
      <c r="O24" s="1"/>
      <c r="P24" s="166">
        <f>ROUND(F24*(R24),3)</f>
        <v>1.361</v>
      </c>
      <c r="Q24" s="172"/>
      <c r="R24" s="172">
        <v>1.8907700000000001</v>
      </c>
      <c r="S24" s="166"/>
      <c r="Z24">
        <v>0</v>
      </c>
    </row>
    <row r="25" spans="1:26" x14ac:dyDescent="0.25">
      <c r="A25" s="155"/>
      <c r="B25" s="155"/>
      <c r="C25" s="155"/>
      <c r="D25" s="155" t="s">
        <v>249</v>
      </c>
      <c r="E25" s="155"/>
      <c r="F25" s="166"/>
      <c r="G25" s="158"/>
      <c r="H25" s="158"/>
      <c r="I25" s="158"/>
      <c r="J25" s="155"/>
      <c r="K25" s="155"/>
      <c r="L25" s="155">
        <f>ROUND((SUM(L23:L24))/1,2)</f>
        <v>0</v>
      </c>
      <c r="M25" s="155">
        <f>ROUND((SUM(M23:M24))/1,2)</f>
        <v>0</v>
      </c>
      <c r="N25" s="155"/>
      <c r="O25" s="155"/>
      <c r="P25" s="173">
        <f>ROUND((SUM(P23:P24))/1,2)</f>
        <v>1.36</v>
      </c>
      <c r="Q25" s="152"/>
      <c r="R25" s="152"/>
      <c r="S25" s="173">
        <f>ROUND((SUM(S23:S24))/1,2)</f>
        <v>0</v>
      </c>
      <c r="T25" s="152"/>
      <c r="U25" s="152"/>
      <c r="V25" s="152"/>
      <c r="W25" s="152"/>
      <c r="X25" s="152"/>
      <c r="Y25" s="152"/>
      <c r="Z25" s="152"/>
    </row>
    <row r="26" spans="1:26" x14ac:dyDescent="0.25">
      <c r="A26" s="1"/>
      <c r="B26" s="1"/>
      <c r="C26" s="1"/>
      <c r="D26" s="1"/>
      <c r="E26" s="1"/>
      <c r="F26" s="162"/>
      <c r="G26" s="148"/>
      <c r="H26" s="148"/>
      <c r="I26" s="148"/>
      <c r="J26" s="1"/>
      <c r="K26" s="1"/>
      <c r="L26" s="1"/>
      <c r="M26" s="1"/>
      <c r="N26" s="1"/>
      <c r="O26" s="1"/>
      <c r="P26" s="1"/>
      <c r="S26" s="1"/>
    </row>
    <row r="27" spans="1:26" x14ac:dyDescent="0.25">
      <c r="A27" s="155"/>
      <c r="B27" s="155"/>
      <c r="C27" s="155"/>
      <c r="D27" s="155" t="s">
        <v>78</v>
      </c>
      <c r="E27" s="155"/>
      <c r="F27" s="166"/>
      <c r="G27" s="156"/>
      <c r="H27" s="156"/>
      <c r="I27" s="156"/>
      <c r="J27" s="155"/>
      <c r="K27" s="155"/>
      <c r="L27" s="155"/>
      <c r="M27" s="155"/>
      <c r="N27" s="155"/>
      <c r="O27" s="155"/>
      <c r="P27" s="155"/>
      <c r="Q27" s="152"/>
      <c r="R27" s="152"/>
      <c r="S27" s="155"/>
      <c r="T27" s="152"/>
      <c r="U27" s="152"/>
      <c r="V27" s="152"/>
      <c r="W27" s="152"/>
      <c r="X27" s="152"/>
      <c r="Y27" s="152"/>
      <c r="Z27" s="152"/>
    </row>
    <row r="28" spans="1:26" ht="24.95" customHeight="1" x14ac:dyDescent="0.25">
      <c r="A28" s="170"/>
      <c r="B28" s="167" t="s">
        <v>150</v>
      </c>
      <c r="C28" s="171" t="s">
        <v>367</v>
      </c>
      <c r="D28" s="167" t="s">
        <v>368</v>
      </c>
      <c r="E28" s="167" t="s">
        <v>97</v>
      </c>
      <c r="F28" s="168">
        <v>150</v>
      </c>
      <c r="G28" s="169"/>
      <c r="H28" s="169"/>
      <c r="I28" s="169"/>
      <c r="J28" s="167">
        <f t="shared" ref="J28:J33" si="2">ROUND(F28*(N28),2)</f>
        <v>33</v>
      </c>
      <c r="K28" s="1">
        <f t="shared" ref="K28:K33" si="3">ROUND(F28*(O28),2)</f>
        <v>0</v>
      </c>
      <c r="L28" s="1">
        <f>ROUND(F28*(G28),2)</f>
        <v>0</v>
      </c>
      <c r="M28" s="1"/>
      <c r="N28" s="1">
        <v>0.22</v>
      </c>
      <c r="O28" s="1"/>
      <c r="P28" s="166">
        <f t="shared" ref="P28:P33" si="4">ROUND(F28*(R28),3)</f>
        <v>0.107</v>
      </c>
      <c r="Q28" s="172"/>
      <c r="R28" s="172">
        <v>7.1000000000000002E-4</v>
      </c>
      <c r="S28" s="166"/>
      <c r="Z28">
        <v>0</v>
      </c>
    </row>
    <row r="29" spans="1:26" ht="24.95" customHeight="1" x14ac:dyDescent="0.25">
      <c r="A29" s="170"/>
      <c r="B29" s="167" t="s">
        <v>150</v>
      </c>
      <c r="C29" s="171" t="s">
        <v>411</v>
      </c>
      <c r="D29" s="167" t="s">
        <v>412</v>
      </c>
      <c r="E29" s="167" t="s">
        <v>97</v>
      </c>
      <c r="F29" s="168">
        <v>150</v>
      </c>
      <c r="G29" s="169"/>
      <c r="H29" s="169"/>
      <c r="I29" s="169"/>
      <c r="J29" s="167">
        <f t="shared" si="2"/>
        <v>1098</v>
      </c>
      <c r="K29" s="1">
        <f t="shared" si="3"/>
        <v>0</v>
      </c>
      <c r="L29" s="1">
        <f>ROUND(F29*(G29),2)</f>
        <v>0</v>
      </c>
      <c r="M29" s="1"/>
      <c r="N29" s="1">
        <v>7.32</v>
      </c>
      <c r="O29" s="1"/>
      <c r="P29" s="166">
        <f t="shared" si="4"/>
        <v>19.449000000000002</v>
      </c>
      <c r="Q29" s="172"/>
      <c r="R29" s="172">
        <v>0.12966</v>
      </c>
      <c r="S29" s="166"/>
      <c r="Z29">
        <v>0</v>
      </c>
    </row>
    <row r="30" spans="1:26" ht="24.95" customHeight="1" x14ac:dyDescent="0.25">
      <c r="A30" s="170"/>
      <c r="B30" s="167" t="s">
        <v>150</v>
      </c>
      <c r="C30" s="171" t="s">
        <v>413</v>
      </c>
      <c r="D30" s="167" t="s">
        <v>414</v>
      </c>
      <c r="E30" s="167" t="s">
        <v>97</v>
      </c>
      <c r="F30" s="168">
        <v>150</v>
      </c>
      <c r="G30" s="169"/>
      <c r="H30" s="169"/>
      <c r="I30" s="169"/>
      <c r="J30" s="167">
        <f t="shared" si="2"/>
        <v>1243.5</v>
      </c>
      <c r="K30" s="1">
        <f t="shared" si="3"/>
        <v>0</v>
      </c>
      <c r="L30" s="1">
        <f>ROUND(F30*(G30),2)</f>
        <v>0</v>
      </c>
      <c r="M30" s="1"/>
      <c r="N30" s="1">
        <v>8.2899999999999991</v>
      </c>
      <c r="O30" s="1"/>
      <c r="P30" s="166">
        <f t="shared" si="4"/>
        <v>36.86</v>
      </c>
      <c r="Q30" s="172"/>
      <c r="R30" s="172">
        <v>0.2457307598</v>
      </c>
      <c r="S30" s="166"/>
      <c r="Z30">
        <v>0</v>
      </c>
    </row>
    <row r="31" spans="1:26" ht="24.95" customHeight="1" x14ac:dyDescent="0.25">
      <c r="A31" s="170"/>
      <c r="B31" s="167" t="s">
        <v>150</v>
      </c>
      <c r="C31" s="171" t="s">
        <v>151</v>
      </c>
      <c r="D31" s="167" t="s">
        <v>152</v>
      </c>
      <c r="E31" s="167" t="s">
        <v>97</v>
      </c>
      <c r="F31" s="168">
        <v>97.5</v>
      </c>
      <c r="G31" s="169"/>
      <c r="H31" s="169"/>
      <c r="I31" s="169"/>
      <c r="J31" s="167">
        <f t="shared" si="2"/>
        <v>196.95</v>
      </c>
      <c r="K31" s="1">
        <f t="shared" si="3"/>
        <v>0</v>
      </c>
      <c r="L31" s="1">
        <f>ROUND(F31*(G31),2)</f>
        <v>0</v>
      </c>
      <c r="M31" s="1"/>
      <c r="N31" s="1">
        <v>2.02</v>
      </c>
      <c r="O31" s="1"/>
      <c r="P31" s="166">
        <f t="shared" si="4"/>
        <v>23.681000000000001</v>
      </c>
      <c r="Q31" s="172"/>
      <c r="R31" s="172">
        <v>0.24288000000000001</v>
      </c>
      <c r="S31" s="166"/>
      <c r="Z31">
        <v>0</v>
      </c>
    </row>
    <row r="32" spans="1:26" ht="24.95" customHeight="1" x14ac:dyDescent="0.25">
      <c r="A32" s="170"/>
      <c r="B32" s="167" t="s">
        <v>150</v>
      </c>
      <c r="C32" s="171" t="s">
        <v>415</v>
      </c>
      <c r="D32" s="167" t="s">
        <v>416</v>
      </c>
      <c r="E32" s="167" t="s">
        <v>97</v>
      </c>
      <c r="F32" s="168">
        <v>97.5</v>
      </c>
      <c r="G32" s="169"/>
      <c r="H32" s="169"/>
      <c r="I32" s="169"/>
      <c r="J32" s="167">
        <f t="shared" si="2"/>
        <v>1066.6500000000001</v>
      </c>
      <c r="K32" s="1">
        <f t="shared" si="3"/>
        <v>0</v>
      </c>
      <c r="L32" s="1">
        <f>ROUND(F32*(G32),2)</f>
        <v>0</v>
      </c>
      <c r="M32" s="1"/>
      <c r="N32" s="1">
        <v>10.94</v>
      </c>
      <c r="O32" s="1"/>
      <c r="P32" s="166">
        <f t="shared" si="4"/>
        <v>10.92</v>
      </c>
      <c r="Q32" s="172"/>
      <c r="R32" s="172">
        <v>0.112</v>
      </c>
      <c r="S32" s="166"/>
      <c r="Z32">
        <v>0</v>
      </c>
    </row>
    <row r="33" spans="1:26" ht="24.95" customHeight="1" x14ac:dyDescent="0.25">
      <c r="A33" s="170"/>
      <c r="B33" s="167" t="s">
        <v>173</v>
      </c>
      <c r="C33" s="171" t="s">
        <v>417</v>
      </c>
      <c r="D33" s="167" t="s">
        <v>418</v>
      </c>
      <c r="E33" s="167" t="s">
        <v>97</v>
      </c>
      <c r="F33" s="168">
        <v>98.474999999999994</v>
      </c>
      <c r="G33" s="169"/>
      <c r="H33" s="169"/>
      <c r="I33" s="169"/>
      <c r="J33" s="167">
        <f t="shared" si="2"/>
        <v>1106.8599999999999</v>
      </c>
      <c r="K33" s="1">
        <f t="shared" si="3"/>
        <v>0</v>
      </c>
      <c r="L33" s="1"/>
      <c r="M33" s="1">
        <f>ROUND(F33*(H33),2)</f>
        <v>0</v>
      </c>
      <c r="N33" s="1">
        <v>11.24</v>
      </c>
      <c r="O33" s="1"/>
      <c r="P33" s="166">
        <f t="shared" si="4"/>
        <v>14.476000000000001</v>
      </c>
      <c r="Q33" s="172"/>
      <c r="R33" s="172">
        <v>0.14699999999999999</v>
      </c>
      <c r="S33" s="166"/>
      <c r="Z33">
        <v>0</v>
      </c>
    </row>
    <row r="34" spans="1:26" x14ac:dyDescent="0.25">
      <c r="A34" s="155"/>
      <c r="B34" s="155"/>
      <c r="C34" s="155"/>
      <c r="D34" s="155" t="s">
        <v>78</v>
      </c>
      <c r="E34" s="155"/>
      <c r="F34" s="166"/>
      <c r="G34" s="158"/>
      <c r="H34" s="158"/>
      <c r="I34" s="158"/>
      <c r="J34" s="155"/>
      <c r="K34" s="155"/>
      <c r="L34" s="155">
        <f>ROUND((SUM(L27:L33))/1,2)</f>
        <v>0</v>
      </c>
      <c r="M34" s="155">
        <f>ROUND((SUM(M27:M33))/1,2)</f>
        <v>0</v>
      </c>
      <c r="N34" s="155"/>
      <c r="O34" s="155"/>
      <c r="P34" s="173">
        <f>ROUND((SUM(P27:P33))/1,2)</f>
        <v>105.49</v>
      </c>
      <c r="Q34" s="152"/>
      <c r="R34" s="152"/>
      <c r="S34" s="173">
        <f>ROUND((SUM(S27:S33))/1,2)</f>
        <v>0</v>
      </c>
      <c r="T34" s="152"/>
      <c r="U34" s="152"/>
      <c r="V34" s="152"/>
      <c r="W34" s="152"/>
      <c r="X34" s="152"/>
      <c r="Y34" s="152"/>
      <c r="Z34" s="152"/>
    </row>
    <row r="35" spans="1:26" x14ac:dyDescent="0.25">
      <c r="A35" s="1"/>
      <c r="B35" s="1"/>
      <c r="C35" s="1"/>
      <c r="D35" s="1"/>
      <c r="E35" s="1"/>
      <c r="F35" s="162"/>
      <c r="G35" s="148"/>
      <c r="H35" s="148"/>
      <c r="I35" s="148"/>
      <c r="J35" s="1"/>
      <c r="K35" s="1"/>
      <c r="L35" s="1"/>
      <c r="M35" s="1"/>
      <c r="N35" s="1"/>
      <c r="O35" s="1"/>
      <c r="P35" s="1"/>
      <c r="S35" s="1"/>
    </row>
    <row r="36" spans="1:26" x14ac:dyDescent="0.25">
      <c r="A36" s="155"/>
      <c r="B36" s="155"/>
      <c r="C36" s="155"/>
      <c r="D36" s="155" t="s">
        <v>80</v>
      </c>
      <c r="E36" s="155"/>
      <c r="F36" s="166"/>
      <c r="G36" s="156"/>
      <c r="H36" s="156"/>
      <c r="I36" s="156"/>
      <c r="J36" s="155"/>
      <c r="K36" s="155"/>
      <c r="L36" s="155"/>
      <c r="M36" s="155"/>
      <c r="N36" s="155"/>
      <c r="O36" s="155"/>
      <c r="P36" s="155"/>
      <c r="Q36" s="152"/>
      <c r="R36" s="152"/>
      <c r="S36" s="155"/>
      <c r="T36" s="152"/>
      <c r="U36" s="152"/>
      <c r="V36" s="152"/>
      <c r="W36" s="152"/>
      <c r="X36" s="152"/>
      <c r="Y36" s="152"/>
      <c r="Z36" s="152"/>
    </row>
    <row r="37" spans="1:26" ht="24.95" customHeight="1" x14ac:dyDescent="0.25">
      <c r="A37" s="170"/>
      <c r="B37" s="167" t="s">
        <v>191</v>
      </c>
      <c r="C37" s="171" t="s">
        <v>373</v>
      </c>
      <c r="D37" s="167" t="s">
        <v>374</v>
      </c>
      <c r="E37" s="167" t="s">
        <v>194</v>
      </c>
      <c r="F37" s="168">
        <v>6</v>
      </c>
      <c r="G37" s="169"/>
      <c r="H37" s="169"/>
      <c r="I37" s="169"/>
      <c r="J37" s="167">
        <f>ROUND(F37*(N37),2)</f>
        <v>329.82</v>
      </c>
      <c r="K37" s="1">
        <f>ROUND(F37*(O37),2)</f>
        <v>0</v>
      </c>
      <c r="L37" s="1">
        <f>ROUND(F37*(G37),2)</f>
        <v>0</v>
      </c>
      <c r="M37" s="1"/>
      <c r="N37" s="1">
        <v>54.97</v>
      </c>
      <c r="O37" s="1"/>
      <c r="P37" s="166">
        <f>ROUND(F37*(R37),3)</f>
        <v>2.75</v>
      </c>
      <c r="Q37" s="172"/>
      <c r="R37" s="172">
        <v>0.45837129999999998</v>
      </c>
      <c r="S37" s="166"/>
      <c r="Z37">
        <v>0</v>
      </c>
    </row>
    <row r="38" spans="1:26" x14ac:dyDescent="0.25">
      <c r="A38" s="155"/>
      <c r="B38" s="155"/>
      <c r="C38" s="155"/>
      <c r="D38" s="155" t="s">
        <v>80</v>
      </c>
      <c r="E38" s="155"/>
      <c r="F38" s="166"/>
      <c r="G38" s="158"/>
      <c r="H38" s="158"/>
      <c r="I38" s="158"/>
      <c r="J38" s="155"/>
      <c r="K38" s="155"/>
      <c r="L38" s="155">
        <f>ROUND((SUM(L36:L37))/1,2)</f>
        <v>0</v>
      </c>
      <c r="M38" s="155">
        <f>ROUND((SUM(M36:M37))/1,2)</f>
        <v>0</v>
      </c>
      <c r="N38" s="155"/>
      <c r="O38" s="155"/>
      <c r="P38" s="173">
        <f>ROUND((SUM(P36:P37))/1,2)</f>
        <v>2.75</v>
      </c>
      <c r="Q38" s="152"/>
      <c r="R38" s="152"/>
      <c r="S38" s="173">
        <f>ROUND((SUM(S36:S37))/1,2)</f>
        <v>0</v>
      </c>
      <c r="T38" s="152"/>
      <c r="U38" s="152"/>
      <c r="V38" s="152"/>
      <c r="W38" s="152"/>
      <c r="X38" s="152"/>
      <c r="Y38" s="152"/>
      <c r="Z38" s="152"/>
    </row>
    <row r="39" spans="1:26" x14ac:dyDescent="0.25">
      <c r="A39" s="1"/>
      <c r="B39" s="1"/>
      <c r="C39" s="1"/>
      <c r="D39" s="1"/>
      <c r="E39" s="1"/>
      <c r="F39" s="162"/>
      <c r="G39" s="148"/>
      <c r="H39" s="148"/>
      <c r="I39" s="148"/>
      <c r="J39" s="1"/>
      <c r="K39" s="1"/>
      <c r="L39" s="1"/>
      <c r="M39" s="1"/>
      <c r="N39" s="1"/>
      <c r="O39" s="1"/>
      <c r="P39" s="1"/>
      <c r="S39" s="1"/>
    </row>
    <row r="40" spans="1:26" x14ac:dyDescent="0.25">
      <c r="A40" s="155"/>
      <c r="B40" s="155"/>
      <c r="C40" s="155"/>
      <c r="D40" s="155" t="s">
        <v>81</v>
      </c>
      <c r="E40" s="155"/>
      <c r="F40" s="166"/>
      <c r="G40" s="156"/>
      <c r="H40" s="156"/>
      <c r="I40" s="156"/>
      <c r="J40" s="155"/>
      <c r="K40" s="155"/>
      <c r="L40" s="155"/>
      <c r="M40" s="155"/>
      <c r="N40" s="155"/>
      <c r="O40" s="155"/>
      <c r="P40" s="155"/>
      <c r="Q40" s="152"/>
      <c r="R40" s="152"/>
      <c r="S40" s="155"/>
      <c r="T40" s="152"/>
      <c r="U40" s="152"/>
      <c r="V40" s="152"/>
      <c r="W40" s="152"/>
      <c r="X40" s="152"/>
      <c r="Y40" s="152"/>
      <c r="Z40" s="152"/>
    </row>
    <row r="41" spans="1:26" ht="24.95" customHeight="1" x14ac:dyDescent="0.25">
      <c r="A41" s="170"/>
      <c r="B41" s="167" t="s">
        <v>150</v>
      </c>
      <c r="C41" s="171" t="s">
        <v>224</v>
      </c>
      <c r="D41" s="167" t="s">
        <v>225</v>
      </c>
      <c r="E41" s="167" t="s">
        <v>106</v>
      </c>
      <c r="F41" s="168">
        <v>130</v>
      </c>
      <c r="G41" s="169"/>
      <c r="H41" s="169"/>
      <c r="I41" s="169"/>
      <c r="J41" s="167">
        <f t="shared" ref="J41:J47" si="5">ROUND(F41*(N41),2)</f>
        <v>468</v>
      </c>
      <c r="K41" s="1">
        <f t="shared" ref="K41:K47" si="6">ROUND(F41*(O41),2)</f>
        <v>0</v>
      </c>
      <c r="L41" s="1">
        <f>ROUND(F41*(G41),2)</f>
        <v>0</v>
      </c>
      <c r="M41" s="1"/>
      <c r="N41" s="1">
        <v>3.6</v>
      </c>
      <c r="O41" s="1"/>
      <c r="P41" s="166">
        <f>ROUND(F41*(R41),3)</f>
        <v>13.731</v>
      </c>
      <c r="Q41" s="172"/>
      <c r="R41" s="172">
        <v>0.1056194639</v>
      </c>
      <c r="S41" s="166"/>
      <c r="Z41">
        <v>0</v>
      </c>
    </row>
    <row r="42" spans="1:26" ht="24.95" customHeight="1" x14ac:dyDescent="0.25">
      <c r="A42" s="170"/>
      <c r="B42" s="167" t="s">
        <v>389</v>
      </c>
      <c r="C42" s="171" t="s">
        <v>390</v>
      </c>
      <c r="D42" s="167" t="s">
        <v>391</v>
      </c>
      <c r="E42" s="167" t="s">
        <v>392</v>
      </c>
      <c r="F42" s="168">
        <v>131.30000000000001</v>
      </c>
      <c r="G42" s="169"/>
      <c r="H42" s="169"/>
      <c r="I42" s="169"/>
      <c r="J42" s="167">
        <f t="shared" si="5"/>
        <v>313.81</v>
      </c>
      <c r="K42" s="1">
        <f t="shared" si="6"/>
        <v>0</v>
      </c>
      <c r="L42" s="1"/>
      <c r="M42" s="1">
        <f>ROUND(F42*(H42),2)</f>
        <v>0</v>
      </c>
      <c r="N42" s="1">
        <v>2.39</v>
      </c>
      <c r="O42" s="1"/>
      <c r="P42" s="166"/>
      <c r="Q42" s="172"/>
      <c r="R42" s="172"/>
      <c r="S42" s="166"/>
      <c r="Z42">
        <v>0</v>
      </c>
    </row>
    <row r="43" spans="1:26" ht="24.95" customHeight="1" x14ac:dyDescent="0.25">
      <c r="A43" s="170"/>
      <c r="B43" s="167" t="s">
        <v>94</v>
      </c>
      <c r="C43" s="171" t="s">
        <v>348</v>
      </c>
      <c r="D43" s="167" t="s">
        <v>349</v>
      </c>
      <c r="E43" s="167" t="s">
        <v>106</v>
      </c>
      <c r="F43" s="168">
        <v>10</v>
      </c>
      <c r="G43" s="169"/>
      <c r="H43" s="169"/>
      <c r="I43" s="169"/>
      <c r="J43" s="167">
        <f t="shared" si="5"/>
        <v>53.1</v>
      </c>
      <c r="K43" s="1">
        <f t="shared" si="6"/>
        <v>0</v>
      </c>
      <c r="L43" s="1">
        <f>ROUND(F43*(G43),2)</f>
        <v>0</v>
      </c>
      <c r="M43" s="1"/>
      <c r="N43" s="1">
        <v>5.31</v>
      </c>
      <c r="O43" s="1"/>
      <c r="P43" s="166">
        <f>ROUND(F43*(R43),3)</f>
        <v>0</v>
      </c>
      <c r="Q43" s="172"/>
      <c r="R43" s="172">
        <v>3.3599999999999997E-5</v>
      </c>
      <c r="S43" s="166"/>
      <c r="Z43">
        <v>0</v>
      </c>
    </row>
    <row r="44" spans="1:26" ht="24.95" customHeight="1" x14ac:dyDescent="0.25">
      <c r="A44" s="170"/>
      <c r="B44" s="167" t="s">
        <v>191</v>
      </c>
      <c r="C44" s="171" t="s">
        <v>393</v>
      </c>
      <c r="D44" s="167" t="s">
        <v>394</v>
      </c>
      <c r="E44" s="167" t="s">
        <v>97</v>
      </c>
      <c r="F44" s="168">
        <v>150</v>
      </c>
      <c r="G44" s="169"/>
      <c r="H44" s="169"/>
      <c r="I44" s="169"/>
      <c r="J44" s="167">
        <f t="shared" si="5"/>
        <v>3</v>
      </c>
      <c r="K44" s="1">
        <f t="shared" si="6"/>
        <v>0</v>
      </c>
      <c r="L44" s="1">
        <f>ROUND(F44*(G44),2)</f>
        <v>0</v>
      </c>
      <c r="M44" s="1"/>
      <c r="N44" s="1">
        <v>0.02</v>
      </c>
      <c r="O44" s="1"/>
      <c r="P44" s="166"/>
      <c r="Q44" s="172"/>
      <c r="R44" s="172"/>
      <c r="S44" s="166"/>
      <c r="Z44">
        <v>0</v>
      </c>
    </row>
    <row r="45" spans="1:26" ht="24.95" customHeight="1" x14ac:dyDescent="0.25">
      <c r="A45" s="170"/>
      <c r="B45" s="167" t="s">
        <v>150</v>
      </c>
      <c r="C45" s="171" t="s">
        <v>419</v>
      </c>
      <c r="D45" s="167" t="s">
        <v>420</v>
      </c>
      <c r="E45" s="167" t="s">
        <v>194</v>
      </c>
      <c r="F45" s="168">
        <v>2</v>
      </c>
      <c r="G45" s="169"/>
      <c r="H45" s="169"/>
      <c r="I45" s="169"/>
      <c r="J45" s="167">
        <f t="shared" si="5"/>
        <v>438.44</v>
      </c>
      <c r="K45" s="1">
        <f t="shared" si="6"/>
        <v>0</v>
      </c>
      <c r="L45" s="1">
        <f>ROUND(F45*(G45),2)</f>
        <v>0</v>
      </c>
      <c r="M45" s="1"/>
      <c r="N45" s="1">
        <v>219.22</v>
      </c>
      <c r="O45" s="1"/>
      <c r="P45" s="166">
        <f>ROUND(F45*(R45),3)</f>
        <v>12.782999999999999</v>
      </c>
      <c r="Q45" s="172"/>
      <c r="R45" s="172">
        <v>6.3913267645119998</v>
      </c>
      <c r="S45" s="166"/>
      <c r="Z45">
        <v>0</v>
      </c>
    </row>
    <row r="46" spans="1:26" ht="24.95" customHeight="1" x14ac:dyDescent="0.25">
      <c r="A46" s="170"/>
      <c r="B46" s="167" t="s">
        <v>150</v>
      </c>
      <c r="C46" s="171" t="s">
        <v>421</v>
      </c>
      <c r="D46" s="167" t="s">
        <v>422</v>
      </c>
      <c r="E46" s="167" t="s">
        <v>106</v>
      </c>
      <c r="F46" s="168">
        <v>6</v>
      </c>
      <c r="G46" s="169"/>
      <c r="H46" s="169"/>
      <c r="I46" s="169"/>
      <c r="J46" s="167">
        <f t="shared" si="5"/>
        <v>164.88</v>
      </c>
      <c r="K46" s="1">
        <f t="shared" si="6"/>
        <v>0</v>
      </c>
      <c r="L46" s="1">
        <f>ROUND(F46*(G46),2)</f>
        <v>0</v>
      </c>
      <c r="M46" s="1"/>
      <c r="N46" s="1">
        <v>27.48</v>
      </c>
      <c r="O46" s="1"/>
      <c r="P46" s="166">
        <f>ROUND(F46*(R46),3)</f>
        <v>3.742</v>
      </c>
      <c r="Q46" s="172"/>
      <c r="R46" s="172">
        <v>0.62362734399999997</v>
      </c>
      <c r="S46" s="166"/>
      <c r="Z46">
        <v>0</v>
      </c>
    </row>
    <row r="47" spans="1:26" ht="24.95" customHeight="1" x14ac:dyDescent="0.25">
      <c r="A47" s="170"/>
      <c r="B47" s="167" t="s">
        <v>173</v>
      </c>
      <c r="C47" s="171" t="s">
        <v>423</v>
      </c>
      <c r="D47" s="167" t="s">
        <v>424</v>
      </c>
      <c r="E47" s="167" t="s">
        <v>194</v>
      </c>
      <c r="F47" s="168">
        <v>6.0600000000000005</v>
      </c>
      <c r="G47" s="169"/>
      <c r="H47" s="169"/>
      <c r="I47" s="169"/>
      <c r="J47" s="167">
        <f t="shared" si="5"/>
        <v>507.4</v>
      </c>
      <c r="K47" s="1">
        <f t="shared" si="6"/>
        <v>0</v>
      </c>
      <c r="L47" s="1"/>
      <c r="M47" s="1">
        <f>ROUND(F47*(H47),2)</f>
        <v>0</v>
      </c>
      <c r="N47" s="1">
        <v>83.73</v>
      </c>
      <c r="O47" s="1"/>
      <c r="P47" s="166">
        <f>ROUND(F47*(R47),3)</f>
        <v>3.7690000000000001</v>
      </c>
      <c r="Q47" s="172"/>
      <c r="R47" s="172">
        <v>0.622</v>
      </c>
      <c r="S47" s="166"/>
      <c r="Z47">
        <v>0</v>
      </c>
    </row>
    <row r="48" spans="1:26" x14ac:dyDescent="0.25">
      <c r="A48" s="155"/>
      <c r="B48" s="155"/>
      <c r="C48" s="155"/>
      <c r="D48" s="155" t="s">
        <v>81</v>
      </c>
      <c r="E48" s="155"/>
      <c r="F48" s="166"/>
      <c r="G48" s="158"/>
      <c r="H48" s="158"/>
      <c r="I48" s="158"/>
      <c r="J48" s="155"/>
      <c r="K48" s="155"/>
      <c r="L48" s="155">
        <f>ROUND((SUM(L40:L47))/1,2)</f>
        <v>0</v>
      </c>
      <c r="M48" s="155">
        <f>ROUND((SUM(M40:M47))/1,2)</f>
        <v>0</v>
      </c>
      <c r="N48" s="155"/>
      <c r="O48" s="155"/>
      <c r="P48" s="173">
        <f>ROUND((SUM(P40:P47))/1,2)</f>
        <v>34.03</v>
      </c>
      <c r="Q48" s="152"/>
      <c r="R48" s="152"/>
      <c r="S48" s="173">
        <f>ROUND((SUM(S40:S47))/1,2)</f>
        <v>0</v>
      </c>
      <c r="T48" s="152"/>
      <c r="U48" s="152"/>
      <c r="V48" s="152"/>
      <c r="W48" s="152"/>
      <c r="X48" s="152"/>
      <c r="Y48" s="152"/>
      <c r="Z48" s="152"/>
    </row>
    <row r="49" spans="1:26" x14ac:dyDescent="0.25">
      <c r="A49" s="1"/>
      <c r="B49" s="1"/>
      <c r="C49" s="1"/>
      <c r="D49" s="1"/>
      <c r="E49" s="1"/>
      <c r="F49" s="162"/>
      <c r="G49" s="148"/>
      <c r="H49" s="148"/>
      <c r="I49" s="148"/>
      <c r="J49" s="1"/>
      <c r="K49" s="1"/>
      <c r="L49" s="1"/>
      <c r="M49" s="1"/>
      <c r="N49" s="1"/>
      <c r="O49" s="1"/>
      <c r="P49" s="1"/>
      <c r="S49" s="1"/>
    </row>
    <row r="50" spans="1:26" x14ac:dyDescent="0.25">
      <c r="A50" s="155"/>
      <c r="B50" s="155"/>
      <c r="C50" s="155"/>
      <c r="D50" s="155" t="s">
        <v>82</v>
      </c>
      <c r="E50" s="155"/>
      <c r="F50" s="166"/>
      <c r="G50" s="156"/>
      <c r="H50" s="156"/>
      <c r="I50" s="156"/>
      <c r="J50" s="155"/>
      <c r="K50" s="155"/>
      <c r="L50" s="155"/>
      <c r="M50" s="155"/>
      <c r="N50" s="155"/>
      <c r="O50" s="155"/>
      <c r="P50" s="155"/>
      <c r="Q50" s="152"/>
      <c r="R50" s="152"/>
      <c r="S50" s="155"/>
      <c r="T50" s="152"/>
      <c r="U50" s="152"/>
      <c r="V50" s="152"/>
      <c r="W50" s="152"/>
      <c r="X50" s="152"/>
      <c r="Y50" s="152"/>
      <c r="Z50" s="152"/>
    </row>
    <row r="51" spans="1:26" ht="24.95" customHeight="1" x14ac:dyDescent="0.25">
      <c r="A51" s="170"/>
      <c r="B51" s="167" t="s">
        <v>191</v>
      </c>
      <c r="C51" s="171" t="s">
        <v>397</v>
      </c>
      <c r="D51" s="167" t="s">
        <v>398</v>
      </c>
      <c r="E51" s="167" t="s">
        <v>239</v>
      </c>
      <c r="F51" s="168">
        <v>143.62792507002399</v>
      </c>
      <c r="G51" s="169"/>
      <c r="H51" s="169"/>
      <c r="I51" s="169"/>
      <c r="J51" s="167">
        <f>ROUND(F51*(N51),2)</f>
        <v>112.03</v>
      </c>
      <c r="K51" s="1">
        <f>ROUND(F51*(O51),2)</f>
        <v>0</v>
      </c>
      <c r="L51" s="1">
        <f>ROUND(F51*(G51),2)</f>
        <v>0</v>
      </c>
      <c r="M51" s="1"/>
      <c r="N51" s="1">
        <v>0.78</v>
      </c>
      <c r="O51" s="1"/>
      <c r="P51" s="166"/>
      <c r="Q51" s="172"/>
      <c r="R51" s="172"/>
      <c r="S51" s="166"/>
      <c r="Z51">
        <v>0</v>
      </c>
    </row>
    <row r="52" spans="1:26" x14ac:dyDescent="0.25">
      <c r="A52" s="155"/>
      <c r="B52" s="155"/>
      <c r="C52" s="155"/>
      <c r="D52" s="155" t="s">
        <v>82</v>
      </c>
      <c r="E52" s="155"/>
      <c r="F52" s="166"/>
      <c r="G52" s="158"/>
      <c r="H52" s="158"/>
      <c r="I52" s="158"/>
      <c r="J52" s="155"/>
      <c r="K52" s="155"/>
      <c r="L52" s="155">
        <f>ROUND((SUM(L50:L51))/1,2)</f>
        <v>0</v>
      </c>
      <c r="M52" s="155">
        <f>ROUND((SUM(M50:M51))/1,2)</f>
        <v>0</v>
      </c>
      <c r="N52" s="155"/>
      <c r="O52" s="155"/>
      <c r="P52" s="173">
        <f>ROUND((SUM(P50:P51))/1,2)</f>
        <v>0</v>
      </c>
      <c r="S52" s="166">
        <f>ROUND((SUM(S50:S51))/1,2)</f>
        <v>0</v>
      </c>
    </row>
    <row r="53" spans="1:26" x14ac:dyDescent="0.25">
      <c r="A53" s="1"/>
      <c r="B53" s="1"/>
      <c r="C53" s="1"/>
      <c r="D53" s="1"/>
      <c r="E53" s="1"/>
      <c r="F53" s="162"/>
      <c r="G53" s="148"/>
      <c r="H53" s="148"/>
      <c r="I53" s="148"/>
      <c r="J53" s="1"/>
      <c r="K53" s="1"/>
      <c r="L53" s="1"/>
      <c r="M53" s="1"/>
      <c r="N53" s="1"/>
      <c r="O53" s="1"/>
      <c r="P53" s="1"/>
      <c r="S53" s="1"/>
    </row>
    <row r="54" spans="1:26" x14ac:dyDescent="0.25">
      <c r="A54" s="155"/>
      <c r="B54" s="155"/>
      <c r="C54" s="155"/>
      <c r="D54" s="2" t="s">
        <v>75</v>
      </c>
      <c r="E54" s="155"/>
      <c r="F54" s="166"/>
      <c r="G54" s="158"/>
      <c r="H54" s="158"/>
      <c r="I54" s="158"/>
      <c r="J54" s="155"/>
      <c r="K54" s="155"/>
      <c r="L54" s="155">
        <f>ROUND((SUM(L9:L53))/2,2)</f>
        <v>0</v>
      </c>
      <c r="M54" s="155">
        <f>ROUND((SUM(M9:M53))/2,2)</f>
        <v>0</v>
      </c>
      <c r="N54" s="155"/>
      <c r="O54" s="155"/>
      <c r="P54" s="173">
        <f>ROUND((SUM(P9:P53))/2,2)</f>
        <v>143.63</v>
      </c>
      <c r="S54" s="173">
        <f>ROUND((SUM(S9:S53))/2,2)</f>
        <v>0</v>
      </c>
    </row>
    <row r="55" spans="1:26" x14ac:dyDescent="0.25">
      <c r="A55" s="174"/>
      <c r="B55" s="174" t="s">
        <v>15</v>
      </c>
      <c r="C55" s="174"/>
      <c r="D55" s="174"/>
      <c r="E55" s="174"/>
      <c r="F55" s="175" t="s">
        <v>83</v>
      </c>
      <c r="G55" s="176"/>
      <c r="H55" s="176"/>
      <c r="I55" s="176"/>
      <c r="J55" s="174"/>
      <c r="K55" s="174">
        <f>ROUND((SUM(K9:K54)),2)</f>
        <v>0</v>
      </c>
      <c r="L55" s="174">
        <f>ROUND((SUM(L9:L54))/3,2)</f>
        <v>0</v>
      </c>
      <c r="M55" s="174">
        <f>ROUND((SUM(M9:M54))/3,2)</f>
        <v>0</v>
      </c>
      <c r="N55" s="174"/>
      <c r="O55" s="174"/>
      <c r="P55" s="194">
        <f>ROUND((SUM(P9:P54))/3,2)</f>
        <v>143.63</v>
      </c>
      <c r="S55" s="175">
        <f>ROUND((SUM(S9:S54))/3,2)</f>
        <v>0</v>
      </c>
      <c r="Z55">
        <f>(SUM(Z9:Z54))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3 - Oprava komunikácie na Dubníku</oddHeader>
    <oddFooter>&amp;RStrana &amp;P z &amp;N    &amp;L&amp;7Spracované systémom Systematic®pyramida.wsn, tel.: 051 77 10 585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425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11845'!B16</f>
        <v>0</v>
      </c>
      <c r="E16" s="96">
        <f>'Rekap 11845'!C16</f>
        <v>0</v>
      </c>
      <c r="F16" s="105">
        <f>'Rekap 11845'!D16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11845'!Z50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11845'!K9:'SO 11845'!K49)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11845'!K9:'SO 11845'!K49)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425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11845'!L19</f>
        <v>0</v>
      </c>
      <c r="C11" s="156">
        <f>'SO 11845'!M19</f>
        <v>0</v>
      </c>
      <c r="D11" s="156">
        <f>'SO 11845'!I19</f>
        <v>0</v>
      </c>
      <c r="E11" s="157">
        <f>'SO 11845'!P19</f>
        <v>0</v>
      </c>
      <c r="F11" s="157">
        <f>'SO 11845'!S19</f>
        <v>130.32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11845'!L25</f>
        <v>0</v>
      </c>
      <c r="C12" s="156">
        <f>'SO 11845'!M25</f>
        <v>0</v>
      </c>
      <c r="D12" s="156">
        <f>'SO 11845'!I25</f>
        <v>0</v>
      </c>
      <c r="E12" s="157">
        <f>'SO 11845'!P25</f>
        <v>61.2</v>
      </c>
      <c r="F12" s="157">
        <f>'SO 11845'!S25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11845'!L29</f>
        <v>0</v>
      </c>
      <c r="C13" s="156">
        <f>'SO 11845'!M29</f>
        <v>0</v>
      </c>
      <c r="D13" s="156">
        <f>'SO 11845'!I29</f>
        <v>0</v>
      </c>
      <c r="E13" s="157">
        <f>'SO 11845'!P29</f>
        <v>4.58</v>
      </c>
      <c r="F13" s="157">
        <f>'SO 11845'!S29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11845'!L43</f>
        <v>0</v>
      </c>
      <c r="C14" s="156">
        <f>'SO 11845'!M43</f>
        <v>0</v>
      </c>
      <c r="D14" s="156">
        <f>'SO 11845'!I43</f>
        <v>0</v>
      </c>
      <c r="E14" s="157">
        <f>'SO 11845'!P43</f>
        <v>90.15</v>
      </c>
      <c r="F14" s="157">
        <f>'SO 11845'!S43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11845'!L47</f>
        <v>0</v>
      </c>
      <c r="C15" s="156">
        <f>'SO 11845'!M47</f>
        <v>0</v>
      </c>
      <c r="D15" s="156">
        <f>'SO 11845'!I47</f>
        <v>0</v>
      </c>
      <c r="E15" s="157">
        <f>'SO 11845'!P47</f>
        <v>0</v>
      </c>
      <c r="F15" s="157">
        <f>'SO 11845'!S47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11845'!L49</f>
        <v>0</v>
      </c>
      <c r="C16" s="158">
        <f>'SO 11845'!M49</f>
        <v>0</v>
      </c>
      <c r="D16" s="158">
        <f>'SO 11845'!I49</f>
        <v>0</v>
      </c>
      <c r="E16" s="159">
        <f>'SO 11845'!P49</f>
        <v>155.93</v>
      </c>
      <c r="F16" s="159">
        <f>'SO 11845'!S49</f>
        <v>130.32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11845'!L50</f>
        <v>0</v>
      </c>
      <c r="C18" s="158">
        <f>'SO 11845'!M50</f>
        <v>0</v>
      </c>
      <c r="D18" s="158">
        <f>'SO 11845'!I50</f>
        <v>0</v>
      </c>
      <c r="E18" s="159">
        <f>'SO 11845'!P50</f>
        <v>155.93</v>
      </c>
      <c r="F18" s="159">
        <f>'SO 11845'!S50</f>
        <v>130.32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workbookViewId="0">
      <pane ySplit="8" topLeftCell="A27" activePane="bottomLeft" state="frozen"/>
      <selection pane="bottomLeft" activeCell="G11" sqref="G11:I50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720</v>
      </c>
      <c r="G11" s="169"/>
      <c r="H11" s="169"/>
      <c r="I11" s="169"/>
      <c r="J11" s="167">
        <f t="shared" ref="J11:J18" si="0">ROUND(F11*(N11),2)</f>
        <v>705.6</v>
      </c>
      <c r="K11" s="1">
        <f t="shared" ref="K11:K18" si="1">ROUND(F11*(O11),2)</f>
        <v>0</v>
      </c>
      <c r="L11" s="1">
        <f t="shared" ref="L11:L18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130.32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390</v>
      </c>
      <c r="G12" s="169"/>
      <c r="H12" s="169"/>
      <c r="I12" s="169"/>
      <c r="J12" s="167">
        <f t="shared" si="0"/>
        <v>351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94</v>
      </c>
      <c r="C13" s="171" t="s">
        <v>365</v>
      </c>
      <c r="D13" s="167" t="s">
        <v>366</v>
      </c>
      <c r="E13" s="167" t="s">
        <v>106</v>
      </c>
      <c r="F13" s="168">
        <v>270</v>
      </c>
      <c r="G13" s="169"/>
      <c r="H13" s="169"/>
      <c r="I13" s="169"/>
      <c r="J13" s="167">
        <f t="shared" si="0"/>
        <v>407.7</v>
      </c>
      <c r="K13" s="1">
        <f t="shared" si="1"/>
        <v>0</v>
      </c>
      <c r="L13" s="1">
        <f t="shared" si="2"/>
        <v>0</v>
      </c>
      <c r="M13" s="1"/>
      <c r="N13" s="1">
        <v>1.51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355</v>
      </c>
      <c r="D14" s="167" t="s">
        <v>356</v>
      </c>
      <c r="E14" s="167" t="s">
        <v>110</v>
      </c>
      <c r="F14" s="168">
        <v>52.800000000000004</v>
      </c>
      <c r="G14" s="169"/>
      <c r="H14" s="169"/>
      <c r="I14" s="169"/>
      <c r="J14" s="167">
        <f t="shared" si="0"/>
        <v>2207.04</v>
      </c>
      <c r="K14" s="1">
        <f t="shared" si="1"/>
        <v>0</v>
      </c>
      <c r="L14" s="1">
        <f t="shared" si="2"/>
        <v>0</v>
      </c>
      <c r="M14" s="1"/>
      <c r="N14" s="1">
        <v>41.8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357</v>
      </c>
      <c r="D15" s="167" t="s">
        <v>358</v>
      </c>
      <c r="E15" s="167" t="s">
        <v>110</v>
      </c>
      <c r="F15" s="168">
        <v>23.099999999999998</v>
      </c>
      <c r="G15" s="169"/>
      <c r="H15" s="169"/>
      <c r="I15" s="169"/>
      <c r="J15" s="167">
        <f t="shared" si="0"/>
        <v>79.23</v>
      </c>
      <c r="K15" s="1">
        <f t="shared" si="1"/>
        <v>0</v>
      </c>
      <c r="L15" s="1">
        <f t="shared" si="2"/>
        <v>0</v>
      </c>
      <c r="M15" s="1"/>
      <c r="N15" s="1">
        <v>3.43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359</v>
      </c>
      <c r="D16" s="167" t="s">
        <v>360</v>
      </c>
      <c r="E16" s="167" t="s">
        <v>110</v>
      </c>
      <c r="F16" s="168">
        <v>23.1</v>
      </c>
      <c r="G16" s="169"/>
      <c r="H16" s="169"/>
      <c r="I16" s="169"/>
      <c r="J16" s="167">
        <f t="shared" si="0"/>
        <v>17.329999999999998</v>
      </c>
      <c r="K16" s="1">
        <f t="shared" si="1"/>
        <v>0</v>
      </c>
      <c r="L16" s="1">
        <f t="shared" si="2"/>
        <v>0</v>
      </c>
      <c r="M16" s="1"/>
      <c r="N16" s="1">
        <v>0.75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129</v>
      </c>
      <c r="C17" s="171" t="s">
        <v>361</v>
      </c>
      <c r="D17" s="167" t="s">
        <v>362</v>
      </c>
      <c r="E17" s="167" t="s">
        <v>97</v>
      </c>
      <c r="F17" s="168">
        <v>132</v>
      </c>
      <c r="G17" s="169"/>
      <c r="H17" s="169"/>
      <c r="I17" s="169"/>
      <c r="J17" s="167">
        <f t="shared" si="0"/>
        <v>318.12</v>
      </c>
      <c r="K17" s="1">
        <f t="shared" si="1"/>
        <v>0</v>
      </c>
      <c r="L17" s="1">
        <f t="shared" si="2"/>
        <v>0</v>
      </c>
      <c r="M17" s="1"/>
      <c r="N17" s="1">
        <v>2.41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363</v>
      </c>
      <c r="D18" s="167" t="s">
        <v>364</v>
      </c>
      <c r="E18" s="167" t="s">
        <v>110</v>
      </c>
      <c r="F18" s="168">
        <v>29.7</v>
      </c>
      <c r="G18" s="169"/>
      <c r="H18" s="169"/>
      <c r="I18" s="169"/>
      <c r="J18" s="167">
        <f t="shared" si="0"/>
        <v>75.14</v>
      </c>
      <c r="K18" s="1">
        <f t="shared" si="1"/>
        <v>0</v>
      </c>
      <c r="L18" s="1">
        <f t="shared" si="2"/>
        <v>0</v>
      </c>
      <c r="M18" s="1"/>
      <c r="N18" s="1">
        <v>2.5300000000000002</v>
      </c>
      <c r="O18" s="1"/>
      <c r="P18" s="166"/>
      <c r="Q18" s="172"/>
      <c r="R18" s="172"/>
      <c r="S18" s="166"/>
      <c r="Z18">
        <v>0</v>
      </c>
    </row>
    <row r="19" spans="1:26" x14ac:dyDescent="0.25">
      <c r="A19" s="155"/>
      <c r="B19" s="155"/>
      <c r="C19" s="155"/>
      <c r="D19" s="155" t="s">
        <v>76</v>
      </c>
      <c r="E19" s="155"/>
      <c r="F19" s="166"/>
      <c r="G19" s="158"/>
      <c r="H19" s="158"/>
      <c r="I19" s="158"/>
      <c r="J19" s="155"/>
      <c r="K19" s="155"/>
      <c r="L19" s="155">
        <f>ROUND((SUM(L10:L18))/1,2)</f>
        <v>0</v>
      </c>
      <c r="M19" s="155">
        <f>ROUND((SUM(M10:M18))/1,2)</f>
        <v>0</v>
      </c>
      <c r="N19" s="155"/>
      <c r="O19" s="155"/>
      <c r="P19" s="173">
        <f>ROUND((SUM(P10:P18))/1,2)</f>
        <v>0</v>
      </c>
      <c r="Q19" s="152"/>
      <c r="R19" s="152"/>
      <c r="S19" s="173">
        <f>ROUND((SUM(S10:S18))/1,2)</f>
        <v>130.32</v>
      </c>
      <c r="T19" s="152"/>
      <c r="U19" s="152"/>
      <c r="V19" s="152"/>
      <c r="W19" s="152"/>
      <c r="X19" s="152"/>
      <c r="Y19" s="152"/>
      <c r="Z19" s="152"/>
    </row>
    <row r="20" spans="1:26" x14ac:dyDescent="0.25">
      <c r="A20" s="1"/>
      <c r="B20" s="1"/>
      <c r="C20" s="1"/>
      <c r="D20" s="1"/>
      <c r="E20" s="1"/>
      <c r="F20" s="162"/>
      <c r="G20" s="148"/>
      <c r="H20" s="148"/>
      <c r="I20" s="148"/>
      <c r="J20" s="1"/>
      <c r="K20" s="1"/>
      <c r="L20" s="1"/>
      <c r="M20" s="1"/>
      <c r="N20" s="1"/>
      <c r="O20" s="1"/>
      <c r="P20" s="1"/>
      <c r="S20" s="1"/>
    </row>
    <row r="21" spans="1:26" x14ac:dyDescent="0.25">
      <c r="A21" s="155"/>
      <c r="B21" s="155"/>
      <c r="C21" s="155"/>
      <c r="D21" s="155" t="s">
        <v>78</v>
      </c>
      <c r="E21" s="155"/>
      <c r="F21" s="166"/>
      <c r="G21" s="156"/>
      <c r="H21" s="156"/>
      <c r="I21" s="156"/>
      <c r="J21" s="155"/>
      <c r="K21" s="155"/>
      <c r="L21" s="155"/>
      <c r="M21" s="155"/>
      <c r="N21" s="155"/>
      <c r="O21" s="155"/>
      <c r="P21" s="155"/>
      <c r="Q21" s="152"/>
      <c r="R21" s="152"/>
      <c r="S21" s="155"/>
      <c r="T21" s="152"/>
      <c r="U21" s="152"/>
      <c r="V21" s="152"/>
      <c r="W21" s="152"/>
      <c r="X21" s="152"/>
      <c r="Y21" s="152"/>
      <c r="Z21" s="152"/>
    </row>
    <row r="22" spans="1:26" ht="24.95" customHeight="1" x14ac:dyDescent="0.25">
      <c r="A22" s="170"/>
      <c r="B22" s="167" t="s">
        <v>150</v>
      </c>
      <c r="C22" s="171" t="s">
        <v>367</v>
      </c>
      <c r="D22" s="167" t="s">
        <v>368</v>
      </c>
      <c r="E22" s="167" t="s">
        <v>97</v>
      </c>
      <c r="F22" s="168">
        <v>720</v>
      </c>
      <c r="G22" s="169"/>
      <c r="H22" s="169"/>
      <c r="I22" s="169"/>
      <c r="J22" s="167">
        <f>ROUND(F22*(N22),2)</f>
        <v>158.4</v>
      </c>
      <c r="K22" s="1">
        <f>ROUND(F22*(O22),2)</f>
        <v>0</v>
      </c>
      <c r="L22" s="1">
        <f>ROUND(F22*(G22),2)</f>
        <v>0</v>
      </c>
      <c r="M22" s="1"/>
      <c r="N22" s="1">
        <v>0.22</v>
      </c>
      <c r="O22" s="1"/>
      <c r="P22" s="166">
        <f>ROUND(F22*(R22),3)</f>
        <v>0.51100000000000001</v>
      </c>
      <c r="Q22" s="172"/>
      <c r="R22" s="172">
        <v>7.1000000000000002E-4</v>
      </c>
      <c r="S22" s="166"/>
      <c r="Z22">
        <v>0</v>
      </c>
    </row>
    <row r="23" spans="1:26" ht="35.1" customHeight="1" x14ac:dyDescent="0.25">
      <c r="A23" s="170"/>
      <c r="B23" s="167" t="s">
        <v>209</v>
      </c>
      <c r="C23" s="171" t="s">
        <v>369</v>
      </c>
      <c r="D23" s="167" t="s">
        <v>370</v>
      </c>
      <c r="E23" s="167" t="s">
        <v>97</v>
      </c>
      <c r="F23" s="168">
        <v>135</v>
      </c>
      <c r="G23" s="169"/>
      <c r="H23" s="169"/>
      <c r="I23" s="169"/>
      <c r="J23" s="167">
        <f>ROUND(F23*(N23),2)</f>
        <v>1229.8499999999999</v>
      </c>
      <c r="K23" s="1">
        <f>ROUND(F23*(O23),2)</f>
        <v>0</v>
      </c>
      <c r="L23" s="1">
        <f>ROUND(F23*(G23),2)</f>
        <v>0</v>
      </c>
      <c r="M23" s="1"/>
      <c r="N23" s="1">
        <v>9.11</v>
      </c>
      <c r="O23" s="1"/>
      <c r="P23" s="166"/>
      <c r="Q23" s="172"/>
      <c r="R23" s="172"/>
      <c r="S23" s="166"/>
      <c r="Z23">
        <v>0</v>
      </c>
    </row>
    <row r="24" spans="1:26" ht="24.95" customHeight="1" x14ac:dyDescent="0.25">
      <c r="A24" s="170"/>
      <c r="B24" s="167" t="s">
        <v>150</v>
      </c>
      <c r="C24" s="171" t="s">
        <v>371</v>
      </c>
      <c r="D24" s="167" t="s">
        <v>372</v>
      </c>
      <c r="E24" s="167" t="s">
        <v>97</v>
      </c>
      <c r="F24" s="168">
        <v>585</v>
      </c>
      <c r="G24" s="169"/>
      <c r="H24" s="169"/>
      <c r="I24" s="169"/>
      <c r="J24" s="167">
        <f>ROUND(F24*(N24),2)</f>
        <v>3305.25</v>
      </c>
      <c r="K24" s="1">
        <f>ROUND(F24*(O24),2)</f>
        <v>0</v>
      </c>
      <c r="L24" s="1">
        <f>ROUND(F24*(G24),2)</f>
        <v>0</v>
      </c>
      <c r="M24" s="1"/>
      <c r="N24" s="1">
        <v>5.65</v>
      </c>
      <c r="O24" s="1"/>
      <c r="P24" s="166">
        <f>ROUND(F24*(R24),3)</f>
        <v>60.688000000000002</v>
      </c>
      <c r="Q24" s="172"/>
      <c r="R24" s="172">
        <v>0.10374</v>
      </c>
      <c r="S24" s="166"/>
      <c r="Z24">
        <v>0</v>
      </c>
    </row>
    <row r="25" spans="1:26" x14ac:dyDescent="0.25">
      <c r="A25" s="155"/>
      <c r="B25" s="155"/>
      <c r="C25" s="155"/>
      <c r="D25" s="155" t="s">
        <v>78</v>
      </c>
      <c r="E25" s="155"/>
      <c r="F25" s="166"/>
      <c r="G25" s="158"/>
      <c r="H25" s="158"/>
      <c r="I25" s="158"/>
      <c r="J25" s="155"/>
      <c r="K25" s="155"/>
      <c r="L25" s="155">
        <f>ROUND((SUM(L21:L24))/1,2)</f>
        <v>0</v>
      </c>
      <c r="M25" s="155">
        <f>ROUND((SUM(M21:M24))/1,2)</f>
        <v>0</v>
      </c>
      <c r="N25" s="155"/>
      <c r="O25" s="155"/>
      <c r="P25" s="173">
        <f>ROUND((SUM(P21:P24))/1,2)</f>
        <v>61.2</v>
      </c>
      <c r="Q25" s="152"/>
      <c r="R25" s="152"/>
      <c r="S25" s="173">
        <f>ROUND((SUM(S21:S24))/1,2)</f>
        <v>0</v>
      </c>
      <c r="T25" s="152"/>
      <c r="U25" s="152"/>
      <c r="V25" s="152"/>
      <c r="W25" s="152"/>
      <c r="X25" s="152"/>
      <c r="Y25" s="152"/>
      <c r="Z25" s="152"/>
    </row>
    <row r="26" spans="1:26" x14ac:dyDescent="0.25">
      <c r="A26" s="1"/>
      <c r="B26" s="1"/>
      <c r="C26" s="1"/>
      <c r="D26" s="1"/>
      <c r="E26" s="1"/>
      <c r="F26" s="162"/>
      <c r="G26" s="148"/>
      <c r="H26" s="148"/>
      <c r="I26" s="148"/>
      <c r="J26" s="1"/>
      <c r="K26" s="1"/>
      <c r="L26" s="1"/>
      <c r="M26" s="1"/>
      <c r="N26" s="1"/>
      <c r="O26" s="1"/>
      <c r="P26" s="1"/>
      <c r="S26" s="1"/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6"/>
      <c r="H27" s="156"/>
      <c r="I27" s="156"/>
      <c r="J27" s="155"/>
      <c r="K27" s="155"/>
      <c r="L27" s="155"/>
      <c r="M27" s="155"/>
      <c r="N27" s="155"/>
      <c r="O27" s="155"/>
      <c r="P27" s="155"/>
      <c r="Q27" s="152"/>
      <c r="R27" s="152"/>
      <c r="S27" s="155"/>
      <c r="T27" s="152"/>
      <c r="U27" s="152"/>
      <c r="V27" s="152"/>
      <c r="W27" s="152"/>
      <c r="X27" s="152"/>
      <c r="Y27" s="152"/>
      <c r="Z27" s="152"/>
    </row>
    <row r="28" spans="1:26" ht="24.95" customHeight="1" x14ac:dyDescent="0.25">
      <c r="A28" s="170"/>
      <c r="B28" s="167" t="s">
        <v>191</v>
      </c>
      <c r="C28" s="171" t="s">
        <v>373</v>
      </c>
      <c r="D28" s="167" t="s">
        <v>374</v>
      </c>
      <c r="E28" s="167" t="s">
        <v>194</v>
      </c>
      <c r="F28" s="168">
        <v>10</v>
      </c>
      <c r="G28" s="169"/>
      <c r="H28" s="169"/>
      <c r="I28" s="169"/>
      <c r="J28" s="167">
        <f>ROUND(F28*(N28),2)</f>
        <v>549.70000000000005</v>
      </c>
      <c r="K28" s="1">
        <f>ROUND(F28*(O28),2)</f>
        <v>0</v>
      </c>
      <c r="L28" s="1">
        <f>ROUND(F28*(G28),2)</f>
        <v>0</v>
      </c>
      <c r="M28" s="1"/>
      <c r="N28" s="1">
        <v>54.97</v>
      </c>
      <c r="O28" s="1"/>
      <c r="P28" s="166">
        <f>ROUND(F28*(R28),3)</f>
        <v>4.5839999999999996</v>
      </c>
      <c r="Q28" s="172"/>
      <c r="R28" s="172">
        <v>0.45837129999999998</v>
      </c>
      <c r="S28" s="166"/>
      <c r="Z28">
        <v>0</v>
      </c>
    </row>
    <row r="29" spans="1:26" x14ac:dyDescent="0.25">
      <c r="A29" s="155"/>
      <c r="B29" s="155"/>
      <c r="C29" s="155"/>
      <c r="D29" s="155" t="s">
        <v>80</v>
      </c>
      <c r="E29" s="155"/>
      <c r="F29" s="166"/>
      <c r="G29" s="158"/>
      <c r="H29" s="158"/>
      <c r="I29" s="158"/>
      <c r="J29" s="155"/>
      <c r="K29" s="155"/>
      <c r="L29" s="155">
        <f>ROUND((SUM(L27:L28))/1,2)</f>
        <v>0</v>
      </c>
      <c r="M29" s="155">
        <f>ROUND((SUM(M27:M28))/1,2)</f>
        <v>0</v>
      </c>
      <c r="N29" s="155"/>
      <c r="O29" s="155"/>
      <c r="P29" s="173">
        <f>ROUND((SUM(P27:P28))/1,2)</f>
        <v>4.58</v>
      </c>
      <c r="Q29" s="152"/>
      <c r="R29" s="152"/>
      <c r="S29" s="173">
        <f>ROUND((SUM(S27:S28))/1,2)</f>
        <v>0</v>
      </c>
      <c r="T29" s="152"/>
      <c r="U29" s="152"/>
      <c r="V29" s="152"/>
      <c r="W29" s="152"/>
      <c r="X29" s="152"/>
      <c r="Y29" s="152"/>
      <c r="Z29" s="152"/>
    </row>
    <row r="30" spans="1:26" x14ac:dyDescent="0.25">
      <c r="A30" s="1"/>
      <c r="B30" s="1"/>
      <c r="C30" s="1"/>
      <c r="D30" s="1"/>
      <c r="E30" s="1"/>
      <c r="F30" s="162"/>
      <c r="G30" s="148"/>
      <c r="H30" s="148"/>
      <c r="I30" s="148"/>
      <c r="J30" s="1"/>
      <c r="K30" s="1"/>
      <c r="L30" s="1"/>
      <c r="M30" s="1"/>
      <c r="N30" s="1"/>
      <c r="O30" s="1"/>
      <c r="P30" s="1"/>
      <c r="S30" s="1"/>
    </row>
    <row r="31" spans="1:26" x14ac:dyDescent="0.25">
      <c r="A31" s="155"/>
      <c r="B31" s="155"/>
      <c r="C31" s="155"/>
      <c r="D31" s="155" t="s">
        <v>81</v>
      </c>
      <c r="E31" s="155"/>
      <c r="F31" s="166"/>
      <c r="G31" s="156"/>
      <c r="H31" s="156"/>
      <c r="I31" s="156"/>
      <c r="J31" s="155"/>
      <c r="K31" s="155"/>
      <c r="L31" s="155"/>
      <c r="M31" s="155"/>
      <c r="N31" s="155"/>
      <c r="O31" s="155"/>
      <c r="P31" s="155"/>
      <c r="Q31" s="152"/>
      <c r="R31" s="152"/>
      <c r="S31" s="155"/>
      <c r="T31" s="152"/>
      <c r="U31" s="152"/>
      <c r="V31" s="152"/>
      <c r="W31" s="152"/>
      <c r="X31" s="152"/>
      <c r="Y31" s="152"/>
      <c r="Z31" s="152"/>
    </row>
    <row r="32" spans="1:26" ht="24.95" customHeight="1" x14ac:dyDescent="0.25">
      <c r="A32" s="170"/>
      <c r="B32" s="167" t="s">
        <v>107</v>
      </c>
      <c r="C32" s="171" t="s">
        <v>375</v>
      </c>
      <c r="D32" s="167" t="s">
        <v>376</v>
      </c>
      <c r="E32" s="167" t="s">
        <v>239</v>
      </c>
      <c r="F32" s="168">
        <v>130.32</v>
      </c>
      <c r="G32" s="169"/>
      <c r="H32" s="169"/>
      <c r="I32" s="169"/>
      <c r="J32" s="167">
        <f t="shared" ref="J32:J42" si="3">ROUND(F32*(N32),2)</f>
        <v>5345.73</v>
      </c>
      <c r="K32" s="1">
        <f t="shared" ref="K32:K42" si="4">ROUND(F32*(O32),2)</f>
        <v>0</v>
      </c>
      <c r="L32" s="1">
        <f t="shared" ref="L32:L37" si="5">ROUND(F32*(G32),2)</f>
        <v>0</v>
      </c>
      <c r="M32" s="1"/>
      <c r="N32" s="1">
        <v>41.02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94</v>
      </c>
      <c r="C33" s="171" t="s">
        <v>377</v>
      </c>
      <c r="D33" s="167" t="s">
        <v>378</v>
      </c>
      <c r="E33" s="167" t="s">
        <v>239</v>
      </c>
      <c r="F33" s="168">
        <v>185.07</v>
      </c>
      <c r="G33" s="169"/>
      <c r="H33" s="169"/>
      <c r="I33" s="169"/>
      <c r="J33" s="167">
        <f t="shared" si="3"/>
        <v>2894.49</v>
      </c>
      <c r="K33" s="1">
        <f t="shared" si="4"/>
        <v>0</v>
      </c>
      <c r="L33" s="1">
        <f t="shared" si="5"/>
        <v>0</v>
      </c>
      <c r="M33" s="1"/>
      <c r="N33" s="1">
        <v>15.64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379</v>
      </c>
      <c r="C34" s="171" t="s">
        <v>380</v>
      </c>
      <c r="D34" s="167" t="s">
        <v>381</v>
      </c>
      <c r="E34" s="167" t="s">
        <v>239</v>
      </c>
      <c r="F34" s="168">
        <v>2220.84</v>
      </c>
      <c r="G34" s="169"/>
      <c r="H34" s="169"/>
      <c r="I34" s="169"/>
      <c r="J34" s="167">
        <f t="shared" si="3"/>
        <v>333.13</v>
      </c>
      <c r="K34" s="1">
        <f t="shared" si="4"/>
        <v>0</v>
      </c>
      <c r="L34" s="1">
        <f t="shared" si="5"/>
        <v>0</v>
      </c>
      <c r="M34" s="1"/>
      <c r="N34" s="1">
        <v>0.15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379</v>
      </c>
      <c r="C35" s="171" t="s">
        <v>382</v>
      </c>
      <c r="D35" s="167" t="s">
        <v>383</v>
      </c>
      <c r="E35" s="167" t="s">
        <v>239</v>
      </c>
      <c r="F35" s="168">
        <v>185.07</v>
      </c>
      <c r="G35" s="169"/>
      <c r="H35" s="169"/>
      <c r="I35" s="169"/>
      <c r="J35" s="167">
        <f t="shared" si="3"/>
        <v>549.66</v>
      </c>
      <c r="K35" s="1">
        <f t="shared" si="4"/>
        <v>0</v>
      </c>
      <c r="L35" s="1">
        <f t="shared" si="5"/>
        <v>0</v>
      </c>
      <c r="M35" s="1"/>
      <c r="N35" s="1">
        <v>2.9699999999999998</v>
      </c>
      <c r="O35" s="1"/>
      <c r="P35" s="166"/>
      <c r="Q35" s="172"/>
      <c r="R35" s="172"/>
      <c r="S35" s="166"/>
      <c r="Z35">
        <v>0</v>
      </c>
    </row>
    <row r="36" spans="1:26" ht="24.95" customHeight="1" x14ac:dyDescent="0.25">
      <c r="A36" s="170"/>
      <c r="B36" s="167" t="s">
        <v>107</v>
      </c>
      <c r="C36" s="171" t="s">
        <v>384</v>
      </c>
      <c r="D36" s="167" t="s">
        <v>385</v>
      </c>
      <c r="E36" s="167" t="s">
        <v>239</v>
      </c>
      <c r="F36" s="168">
        <v>54.75</v>
      </c>
      <c r="G36" s="169"/>
      <c r="H36" s="169"/>
      <c r="I36" s="169"/>
      <c r="J36" s="167">
        <f t="shared" si="3"/>
        <v>623.6</v>
      </c>
      <c r="K36" s="1">
        <f t="shared" si="4"/>
        <v>0</v>
      </c>
      <c r="L36" s="1">
        <f t="shared" si="5"/>
        <v>0</v>
      </c>
      <c r="M36" s="1"/>
      <c r="N36" s="1">
        <v>11.39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150</v>
      </c>
      <c r="C37" s="171" t="s">
        <v>395</v>
      </c>
      <c r="D37" s="167" t="s">
        <v>396</v>
      </c>
      <c r="E37" s="167" t="s">
        <v>106</v>
      </c>
      <c r="F37" s="168">
        <v>270</v>
      </c>
      <c r="G37" s="169"/>
      <c r="H37" s="169"/>
      <c r="I37" s="169"/>
      <c r="J37" s="167">
        <f t="shared" si="3"/>
        <v>1088.0999999999999</v>
      </c>
      <c r="K37" s="1">
        <f t="shared" si="4"/>
        <v>0</v>
      </c>
      <c r="L37" s="1">
        <f t="shared" si="5"/>
        <v>0</v>
      </c>
      <c r="M37" s="1"/>
      <c r="N37" s="1">
        <v>4.03</v>
      </c>
      <c r="O37" s="1"/>
      <c r="P37" s="166">
        <f>ROUND(F37*(R37),3)</f>
        <v>31.222999999999999</v>
      </c>
      <c r="Q37" s="172"/>
      <c r="R37" s="172">
        <v>0.115640638</v>
      </c>
      <c r="S37" s="166"/>
      <c r="Z37">
        <v>0</v>
      </c>
    </row>
    <row r="38" spans="1:26" ht="24.95" customHeight="1" x14ac:dyDescent="0.25">
      <c r="A38" s="170"/>
      <c r="B38" s="167" t="s">
        <v>386</v>
      </c>
      <c r="C38" s="171" t="s">
        <v>387</v>
      </c>
      <c r="D38" s="167" t="s">
        <v>388</v>
      </c>
      <c r="E38" s="167" t="s">
        <v>106</v>
      </c>
      <c r="F38" s="168">
        <v>272.7</v>
      </c>
      <c r="G38" s="169"/>
      <c r="H38" s="169"/>
      <c r="I38" s="169"/>
      <c r="J38" s="167">
        <f t="shared" si="3"/>
        <v>1516.21</v>
      </c>
      <c r="K38" s="1">
        <f t="shared" si="4"/>
        <v>0</v>
      </c>
      <c r="L38" s="1"/>
      <c r="M38" s="1">
        <f>ROUND(F38*(H38),2)</f>
        <v>0</v>
      </c>
      <c r="N38" s="1">
        <v>5.5600000000000005</v>
      </c>
      <c r="O38" s="1"/>
      <c r="P38" s="166">
        <f>ROUND(F38*(R38),3)</f>
        <v>17.725999999999999</v>
      </c>
      <c r="Q38" s="172"/>
      <c r="R38" s="172">
        <v>6.5000000000000002E-2</v>
      </c>
      <c r="S38" s="166"/>
      <c r="Z38">
        <v>0</v>
      </c>
    </row>
    <row r="39" spans="1:26" ht="24.95" customHeight="1" x14ac:dyDescent="0.25">
      <c r="A39" s="170"/>
      <c r="B39" s="167" t="s">
        <v>150</v>
      </c>
      <c r="C39" s="171" t="s">
        <v>224</v>
      </c>
      <c r="D39" s="167" t="s">
        <v>225</v>
      </c>
      <c r="E39" s="167" t="s">
        <v>106</v>
      </c>
      <c r="F39" s="168">
        <v>390</v>
      </c>
      <c r="G39" s="169"/>
      <c r="H39" s="169"/>
      <c r="I39" s="169"/>
      <c r="J39" s="167">
        <f t="shared" si="3"/>
        <v>1404</v>
      </c>
      <c r="K39" s="1">
        <f t="shared" si="4"/>
        <v>0</v>
      </c>
      <c r="L39" s="1">
        <f>ROUND(F39*(G39),2)</f>
        <v>0</v>
      </c>
      <c r="M39" s="1"/>
      <c r="N39" s="1">
        <v>3.6</v>
      </c>
      <c r="O39" s="1"/>
      <c r="P39" s="166">
        <f>ROUND(F39*(R39),3)</f>
        <v>41.192</v>
      </c>
      <c r="Q39" s="172"/>
      <c r="R39" s="172">
        <v>0.1056194639</v>
      </c>
      <c r="S39" s="166"/>
      <c r="Z39">
        <v>0</v>
      </c>
    </row>
    <row r="40" spans="1:26" ht="24.95" customHeight="1" x14ac:dyDescent="0.25">
      <c r="A40" s="170"/>
      <c r="B40" s="167" t="s">
        <v>389</v>
      </c>
      <c r="C40" s="171" t="s">
        <v>390</v>
      </c>
      <c r="D40" s="167" t="s">
        <v>391</v>
      </c>
      <c r="E40" s="167" t="s">
        <v>392</v>
      </c>
      <c r="F40" s="168">
        <v>393.9</v>
      </c>
      <c r="G40" s="169"/>
      <c r="H40" s="169"/>
      <c r="I40" s="169"/>
      <c r="J40" s="167">
        <f t="shared" si="3"/>
        <v>941.42</v>
      </c>
      <c r="K40" s="1">
        <f t="shared" si="4"/>
        <v>0</v>
      </c>
      <c r="L40" s="1"/>
      <c r="M40" s="1">
        <f>ROUND(F40*(H40),2)</f>
        <v>0</v>
      </c>
      <c r="N40" s="1">
        <v>2.39</v>
      </c>
      <c r="O40" s="1"/>
      <c r="P40" s="166"/>
      <c r="Q40" s="172"/>
      <c r="R40" s="172"/>
      <c r="S40" s="166"/>
      <c r="Z40">
        <v>0</v>
      </c>
    </row>
    <row r="41" spans="1:26" ht="24.95" customHeight="1" x14ac:dyDescent="0.25">
      <c r="A41" s="170"/>
      <c r="B41" s="167" t="s">
        <v>94</v>
      </c>
      <c r="C41" s="171" t="s">
        <v>348</v>
      </c>
      <c r="D41" s="167" t="s">
        <v>349</v>
      </c>
      <c r="E41" s="167" t="s">
        <v>106</v>
      </c>
      <c r="F41" s="168">
        <v>273</v>
      </c>
      <c r="G41" s="169"/>
      <c r="H41" s="169"/>
      <c r="I41" s="169"/>
      <c r="J41" s="167">
        <f t="shared" si="3"/>
        <v>1449.63</v>
      </c>
      <c r="K41" s="1">
        <f t="shared" si="4"/>
        <v>0</v>
      </c>
      <c r="L41" s="1">
        <f>ROUND(F41*(G41),2)</f>
        <v>0</v>
      </c>
      <c r="M41" s="1"/>
      <c r="N41" s="1">
        <v>5.31</v>
      </c>
      <c r="O41" s="1"/>
      <c r="P41" s="166">
        <f>ROUND(F41*(R41),3)</f>
        <v>8.9999999999999993E-3</v>
      </c>
      <c r="Q41" s="172"/>
      <c r="R41" s="172">
        <v>3.3599999999999997E-5</v>
      </c>
      <c r="S41" s="166"/>
      <c r="Z41">
        <v>0</v>
      </c>
    </row>
    <row r="42" spans="1:26" ht="24.95" customHeight="1" x14ac:dyDescent="0.25">
      <c r="A42" s="170"/>
      <c r="B42" s="167" t="s">
        <v>191</v>
      </c>
      <c r="C42" s="171" t="s">
        <v>393</v>
      </c>
      <c r="D42" s="167" t="s">
        <v>394</v>
      </c>
      <c r="E42" s="167" t="s">
        <v>97</v>
      </c>
      <c r="F42" s="168">
        <v>720</v>
      </c>
      <c r="G42" s="169"/>
      <c r="H42" s="169"/>
      <c r="I42" s="169"/>
      <c r="J42" s="167">
        <f t="shared" si="3"/>
        <v>14.4</v>
      </c>
      <c r="K42" s="1">
        <f t="shared" si="4"/>
        <v>0</v>
      </c>
      <c r="L42" s="1">
        <f>ROUND(F42*(G42),2)</f>
        <v>0</v>
      </c>
      <c r="M42" s="1"/>
      <c r="N42" s="1">
        <v>0.02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81</v>
      </c>
      <c r="E43" s="155"/>
      <c r="F43" s="166"/>
      <c r="G43" s="158"/>
      <c r="H43" s="158"/>
      <c r="I43" s="158"/>
      <c r="J43" s="155"/>
      <c r="K43" s="155"/>
      <c r="L43" s="155">
        <f>ROUND((SUM(L31:L42))/1,2)</f>
        <v>0</v>
      </c>
      <c r="M43" s="155">
        <f>ROUND((SUM(M31:M42))/1,2)</f>
        <v>0</v>
      </c>
      <c r="N43" s="155"/>
      <c r="O43" s="155"/>
      <c r="P43" s="173">
        <f>ROUND((SUM(P31:P42))/1,2)</f>
        <v>90.15</v>
      </c>
      <c r="Q43" s="152"/>
      <c r="R43" s="152"/>
      <c r="S43" s="173">
        <f>ROUND((SUM(S31:S42))/1,2)</f>
        <v>0</v>
      </c>
      <c r="T43" s="152"/>
      <c r="U43" s="152"/>
      <c r="V43" s="152"/>
      <c r="W43" s="152"/>
      <c r="X43" s="152"/>
      <c r="Y43" s="152"/>
      <c r="Z43" s="152"/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155" t="s">
        <v>82</v>
      </c>
      <c r="E45" s="155"/>
      <c r="F45" s="166"/>
      <c r="G45" s="156"/>
      <c r="H45" s="156"/>
      <c r="I45" s="156"/>
      <c r="J45" s="155"/>
      <c r="K45" s="155"/>
      <c r="L45" s="155"/>
      <c r="M45" s="155"/>
      <c r="N45" s="155"/>
      <c r="O45" s="155"/>
      <c r="P45" s="155"/>
      <c r="Q45" s="152"/>
      <c r="R45" s="152"/>
      <c r="S45" s="155"/>
      <c r="T45" s="152"/>
      <c r="U45" s="152"/>
      <c r="V45" s="152"/>
      <c r="W45" s="152"/>
      <c r="X45" s="152"/>
      <c r="Y45" s="152"/>
      <c r="Z45" s="152"/>
    </row>
    <row r="46" spans="1:26" ht="24.95" customHeight="1" x14ac:dyDescent="0.25">
      <c r="A46" s="170"/>
      <c r="B46" s="167" t="s">
        <v>191</v>
      </c>
      <c r="C46" s="171" t="s">
        <v>397</v>
      </c>
      <c r="D46" s="167" t="s">
        <v>398</v>
      </c>
      <c r="E46" s="167" t="s">
        <v>239</v>
      </c>
      <c r="F46" s="168">
        <v>155.93204898100001</v>
      </c>
      <c r="G46" s="169"/>
      <c r="H46" s="169"/>
      <c r="I46" s="169"/>
      <c r="J46" s="167">
        <f>ROUND(F46*(N46),2)</f>
        <v>121.63</v>
      </c>
      <c r="K46" s="1">
        <f>ROUND(F46*(O46),2)</f>
        <v>0</v>
      </c>
      <c r="L46" s="1">
        <f>ROUND(F46*(G46),2)</f>
        <v>0</v>
      </c>
      <c r="M46" s="1"/>
      <c r="N46" s="1">
        <v>0.78</v>
      </c>
      <c r="O46" s="1"/>
      <c r="P46" s="166"/>
      <c r="Q46" s="172"/>
      <c r="R46" s="172"/>
      <c r="S46" s="166"/>
      <c r="Z46">
        <v>0</v>
      </c>
    </row>
    <row r="47" spans="1:26" x14ac:dyDescent="0.25">
      <c r="A47" s="155"/>
      <c r="B47" s="155"/>
      <c r="C47" s="155"/>
      <c r="D47" s="155" t="s">
        <v>82</v>
      </c>
      <c r="E47" s="155"/>
      <c r="F47" s="166"/>
      <c r="G47" s="158"/>
      <c r="H47" s="158"/>
      <c r="I47" s="158"/>
      <c r="J47" s="155"/>
      <c r="K47" s="155"/>
      <c r="L47" s="155">
        <f>ROUND((SUM(L45:L46))/1,2)</f>
        <v>0</v>
      </c>
      <c r="M47" s="155">
        <f>ROUND((SUM(M45:M46))/1,2)</f>
        <v>0</v>
      </c>
      <c r="N47" s="155"/>
      <c r="O47" s="155"/>
      <c r="P47" s="173">
        <f>ROUND((SUM(P45:P46))/1,2)</f>
        <v>0</v>
      </c>
      <c r="S47" s="166">
        <f>ROUND((SUM(S45:S46))/1,2)</f>
        <v>0</v>
      </c>
    </row>
    <row r="48" spans="1:26" x14ac:dyDescent="0.25">
      <c r="A48" s="1"/>
      <c r="B48" s="1"/>
      <c r="C48" s="1"/>
      <c r="D48" s="1"/>
      <c r="E48" s="1"/>
      <c r="F48" s="162"/>
      <c r="G48" s="148"/>
      <c r="H48" s="148"/>
      <c r="I48" s="148"/>
      <c r="J48" s="1"/>
      <c r="K48" s="1"/>
      <c r="L48" s="1"/>
      <c r="M48" s="1"/>
      <c r="N48" s="1"/>
      <c r="O48" s="1"/>
      <c r="P48" s="1"/>
      <c r="S48" s="1"/>
    </row>
    <row r="49" spans="1:26" x14ac:dyDescent="0.25">
      <c r="A49" s="155"/>
      <c r="B49" s="155"/>
      <c r="C49" s="155"/>
      <c r="D49" s="2" t="s">
        <v>75</v>
      </c>
      <c r="E49" s="155"/>
      <c r="F49" s="166"/>
      <c r="G49" s="158"/>
      <c r="H49" s="158"/>
      <c r="I49" s="158"/>
      <c r="J49" s="155"/>
      <c r="K49" s="155"/>
      <c r="L49" s="155">
        <f>ROUND((SUM(L9:L48))/2,2)</f>
        <v>0</v>
      </c>
      <c r="M49" s="155">
        <f>ROUND((SUM(M9:M48))/2,2)</f>
        <v>0</v>
      </c>
      <c r="N49" s="155"/>
      <c r="O49" s="155"/>
      <c r="P49" s="173">
        <f>ROUND((SUM(P9:P48))/2,2)</f>
        <v>155.93</v>
      </c>
      <c r="S49" s="173">
        <f>ROUND((SUM(S9:S48))/2,2)</f>
        <v>130.32</v>
      </c>
    </row>
    <row r="50" spans="1:26" x14ac:dyDescent="0.25">
      <c r="A50" s="174"/>
      <c r="B50" s="174" t="s">
        <v>16</v>
      </c>
      <c r="C50" s="174"/>
      <c r="D50" s="174"/>
      <c r="E50" s="174"/>
      <c r="F50" s="175" t="s">
        <v>83</v>
      </c>
      <c r="G50" s="176"/>
      <c r="H50" s="176"/>
      <c r="I50" s="176"/>
      <c r="J50" s="174"/>
      <c r="K50" s="174">
        <f>ROUND((SUM(K9:K49)),2)</f>
        <v>0</v>
      </c>
      <c r="L50" s="174">
        <f>ROUND((SUM(L9:L49))/3,2)</f>
        <v>0</v>
      </c>
      <c r="M50" s="174">
        <f>ROUND((SUM(M9:M49))/3,2)</f>
        <v>0</v>
      </c>
      <c r="N50" s="174"/>
      <c r="O50" s="174"/>
      <c r="P50" s="194">
        <f>ROUND((SUM(P9:P49))/3,2)</f>
        <v>155.93</v>
      </c>
      <c r="Q50" s="152"/>
      <c r="R50" s="152"/>
      <c r="S50" s="194">
        <f>ROUND((SUM(S9:S49))/3,2)</f>
        <v>130.32</v>
      </c>
      <c r="Z50">
        <f>(SUM(Z9:Z49))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4- Oprava chodníka od ul. Mlynská po ul. Dobrianskeho</oddHeader>
    <oddFooter>&amp;RStrana &amp;P z &amp;N    &amp;L&amp;7Spracované systémom Systematic®pyramida.wsn, tel.: 051 77 10 585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426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11847'!B15</f>
        <v>0</v>
      </c>
      <c r="E16" s="96">
        <f>'Rekap 11847'!C15</f>
        <v>0</v>
      </c>
      <c r="F16" s="105">
        <f>'Rekap 11847'!D15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11847'!Z46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11847'!K9:'SO 11847'!K45)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11847'!K9:'SO 11847'!K45)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426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11847'!L19</f>
        <v>0</v>
      </c>
      <c r="C11" s="156">
        <f>'SO 11847'!M19</f>
        <v>0</v>
      </c>
      <c r="D11" s="156">
        <f>'SO 11847'!I19</f>
        <v>0</v>
      </c>
      <c r="E11" s="157">
        <f>'SO 11847'!P19</f>
        <v>0</v>
      </c>
      <c r="F11" s="157">
        <f>'SO 11847'!S19</f>
        <v>47.99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11847'!L25</f>
        <v>0</v>
      </c>
      <c r="C12" s="156">
        <f>'SO 11847'!M25</f>
        <v>0</v>
      </c>
      <c r="D12" s="156">
        <f>'SO 11847'!I25</f>
        <v>0</v>
      </c>
      <c r="E12" s="157">
        <f>'SO 11847'!P25</f>
        <v>22.6</v>
      </c>
      <c r="F12" s="157">
        <f>'SO 11847'!S25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81</v>
      </c>
      <c r="B13" s="156">
        <f>'SO 11847'!L39</f>
        <v>0</v>
      </c>
      <c r="C13" s="156">
        <f>'SO 11847'!M39</f>
        <v>0</v>
      </c>
      <c r="D13" s="156">
        <f>'SO 11847'!I39</f>
        <v>0</v>
      </c>
      <c r="E13" s="157">
        <f>'SO 11847'!P39</f>
        <v>28.18</v>
      </c>
      <c r="F13" s="157">
        <f>'SO 11847'!S39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82</v>
      </c>
      <c r="B14" s="156">
        <f>'SO 11847'!L43</f>
        <v>0</v>
      </c>
      <c r="C14" s="156">
        <f>'SO 11847'!M43</f>
        <v>0</v>
      </c>
      <c r="D14" s="156">
        <f>'SO 11847'!I43</f>
        <v>0</v>
      </c>
      <c r="E14" s="157">
        <f>'SO 11847'!P43</f>
        <v>0</v>
      </c>
      <c r="F14" s="157">
        <f>'SO 11847'!S43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2" t="s">
        <v>75</v>
      </c>
      <c r="B15" s="158">
        <f>'SO 11847'!L45</f>
        <v>0</v>
      </c>
      <c r="C15" s="158">
        <f>'SO 11847'!M45</f>
        <v>0</v>
      </c>
      <c r="D15" s="158">
        <f>'SO 11847'!I45</f>
        <v>0</v>
      </c>
      <c r="E15" s="159">
        <f>'SO 11847'!P45</f>
        <v>50.78</v>
      </c>
      <c r="F15" s="159">
        <f>'SO 11847'!S45</f>
        <v>47.99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1"/>
      <c r="B16" s="148"/>
      <c r="C16" s="148"/>
      <c r="D16" s="148"/>
      <c r="E16" s="147"/>
      <c r="F16" s="147"/>
    </row>
    <row r="17" spans="1:26" x14ac:dyDescent="0.25">
      <c r="A17" s="2" t="s">
        <v>83</v>
      </c>
      <c r="B17" s="158">
        <f>'SO 11847'!L46</f>
        <v>0</v>
      </c>
      <c r="C17" s="158">
        <f>'SO 11847'!M46</f>
        <v>0</v>
      </c>
      <c r="D17" s="158">
        <f>'SO 11847'!I46</f>
        <v>0</v>
      </c>
      <c r="E17" s="159">
        <f>'SO 11847'!P46</f>
        <v>50.78</v>
      </c>
      <c r="F17" s="159">
        <f>'SO 11847'!S46</f>
        <v>47.99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x14ac:dyDescent="0.25">
      <c r="A18" s="1"/>
      <c r="B18" s="148"/>
      <c r="C18" s="148"/>
      <c r="D18" s="148"/>
      <c r="E18" s="147"/>
      <c r="F18" s="147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workbookViewId="0">
      <pane ySplit="8" topLeftCell="A24" activePane="bottomLeft" state="frozen"/>
      <selection pane="bottomLeft" activeCell="G11" sqref="G11:I48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426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265.14000000000004</v>
      </c>
      <c r="G11" s="169"/>
      <c r="H11" s="169"/>
      <c r="I11" s="169"/>
      <c r="J11" s="167">
        <f t="shared" ref="J11:J18" si="0">ROUND(F11*(N11),2)</f>
        <v>259.83999999999997</v>
      </c>
      <c r="K11" s="1">
        <f t="shared" ref="K11:K18" si="1">ROUND(F11*(O11),2)</f>
        <v>0</v>
      </c>
      <c r="L11" s="1">
        <f t="shared" ref="L11:L18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47.99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98.2</v>
      </c>
      <c r="G12" s="169"/>
      <c r="H12" s="169"/>
      <c r="I12" s="169"/>
      <c r="J12" s="167">
        <f t="shared" si="0"/>
        <v>88.38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94</v>
      </c>
      <c r="C13" s="171" t="s">
        <v>365</v>
      </c>
      <c r="D13" s="167" t="s">
        <v>366</v>
      </c>
      <c r="E13" s="167" t="s">
        <v>106</v>
      </c>
      <c r="F13" s="168">
        <v>98.2</v>
      </c>
      <c r="G13" s="169"/>
      <c r="H13" s="169"/>
      <c r="I13" s="169"/>
      <c r="J13" s="167">
        <f t="shared" si="0"/>
        <v>148.28</v>
      </c>
      <c r="K13" s="1">
        <f t="shared" si="1"/>
        <v>0</v>
      </c>
      <c r="L13" s="1">
        <f t="shared" si="2"/>
        <v>0</v>
      </c>
      <c r="M13" s="1"/>
      <c r="N13" s="1">
        <v>1.51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355</v>
      </c>
      <c r="D14" s="167" t="s">
        <v>356</v>
      </c>
      <c r="E14" s="167" t="s">
        <v>110</v>
      </c>
      <c r="F14" s="168">
        <v>15.712000000000002</v>
      </c>
      <c r="G14" s="169"/>
      <c r="H14" s="169"/>
      <c r="I14" s="169"/>
      <c r="J14" s="167">
        <f t="shared" si="0"/>
        <v>656.76</v>
      </c>
      <c r="K14" s="1">
        <f t="shared" si="1"/>
        <v>0</v>
      </c>
      <c r="L14" s="1">
        <f t="shared" si="2"/>
        <v>0</v>
      </c>
      <c r="M14" s="1"/>
      <c r="N14" s="1">
        <v>41.8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357</v>
      </c>
      <c r="D15" s="167" t="s">
        <v>358</v>
      </c>
      <c r="E15" s="167" t="s">
        <v>110</v>
      </c>
      <c r="F15" s="168">
        <v>6.8740000000000006</v>
      </c>
      <c r="G15" s="169"/>
      <c r="H15" s="169"/>
      <c r="I15" s="169"/>
      <c r="J15" s="167">
        <f t="shared" si="0"/>
        <v>23.58</v>
      </c>
      <c r="K15" s="1">
        <f t="shared" si="1"/>
        <v>0</v>
      </c>
      <c r="L15" s="1">
        <f t="shared" si="2"/>
        <v>0</v>
      </c>
      <c r="M15" s="1"/>
      <c r="N15" s="1">
        <v>3.43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359</v>
      </c>
      <c r="D16" s="167" t="s">
        <v>360</v>
      </c>
      <c r="E16" s="167" t="s">
        <v>110</v>
      </c>
      <c r="F16" s="168">
        <v>6.8739999999999997</v>
      </c>
      <c r="G16" s="169"/>
      <c r="H16" s="169"/>
      <c r="I16" s="169"/>
      <c r="J16" s="167">
        <f t="shared" si="0"/>
        <v>5.16</v>
      </c>
      <c r="K16" s="1">
        <f t="shared" si="1"/>
        <v>0</v>
      </c>
      <c r="L16" s="1">
        <f t="shared" si="2"/>
        <v>0</v>
      </c>
      <c r="M16" s="1"/>
      <c r="N16" s="1">
        <v>0.75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129</v>
      </c>
      <c r="C17" s="171" t="s">
        <v>361</v>
      </c>
      <c r="D17" s="167" t="s">
        <v>362</v>
      </c>
      <c r="E17" s="167" t="s">
        <v>97</v>
      </c>
      <c r="F17" s="168">
        <v>19.64</v>
      </c>
      <c r="G17" s="169"/>
      <c r="H17" s="169"/>
      <c r="I17" s="169"/>
      <c r="J17" s="167">
        <f t="shared" si="0"/>
        <v>47.33</v>
      </c>
      <c r="K17" s="1">
        <f t="shared" si="1"/>
        <v>0</v>
      </c>
      <c r="L17" s="1">
        <f t="shared" si="2"/>
        <v>0</v>
      </c>
      <c r="M17" s="1"/>
      <c r="N17" s="1">
        <v>2.41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363</v>
      </c>
      <c r="D18" s="167" t="s">
        <v>364</v>
      </c>
      <c r="E18" s="167" t="s">
        <v>110</v>
      </c>
      <c r="F18" s="168">
        <v>8.8379999999999992</v>
      </c>
      <c r="G18" s="169"/>
      <c r="H18" s="169"/>
      <c r="I18" s="169"/>
      <c r="J18" s="167">
        <f t="shared" si="0"/>
        <v>22.36</v>
      </c>
      <c r="K18" s="1">
        <f t="shared" si="1"/>
        <v>0</v>
      </c>
      <c r="L18" s="1">
        <f t="shared" si="2"/>
        <v>0</v>
      </c>
      <c r="M18" s="1"/>
      <c r="N18" s="1">
        <v>2.5300000000000002</v>
      </c>
      <c r="O18" s="1"/>
      <c r="P18" s="166"/>
      <c r="Q18" s="172"/>
      <c r="R18" s="172"/>
      <c r="S18" s="166"/>
      <c r="Z18">
        <v>0</v>
      </c>
    </row>
    <row r="19" spans="1:26" x14ac:dyDescent="0.25">
      <c r="A19" s="155"/>
      <c r="B19" s="155"/>
      <c r="C19" s="155"/>
      <c r="D19" s="155" t="s">
        <v>76</v>
      </c>
      <c r="E19" s="155"/>
      <c r="F19" s="166"/>
      <c r="G19" s="158"/>
      <c r="H19" s="158"/>
      <c r="I19" s="158"/>
      <c r="J19" s="155"/>
      <c r="K19" s="155"/>
      <c r="L19" s="155">
        <f>ROUND((SUM(L10:L18))/1,2)</f>
        <v>0</v>
      </c>
      <c r="M19" s="155">
        <f>ROUND((SUM(M10:M18))/1,2)</f>
        <v>0</v>
      </c>
      <c r="N19" s="155"/>
      <c r="O19" s="155"/>
      <c r="P19" s="173">
        <f>ROUND((SUM(P10:P18))/1,2)</f>
        <v>0</v>
      </c>
      <c r="Q19" s="152"/>
      <c r="R19" s="152"/>
      <c r="S19" s="173">
        <f>ROUND((SUM(S10:S18))/1,2)</f>
        <v>47.99</v>
      </c>
      <c r="T19" s="152"/>
      <c r="U19" s="152"/>
      <c r="V19" s="152"/>
      <c r="W19" s="152"/>
      <c r="X19" s="152"/>
      <c r="Y19" s="152"/>
      <c r="Z19" s="152"/>
    </row>
    <row r="20" spans="1:26" x14ac:dyDescent="0.25">
      <c r="A20" s="1"/>
      <c r="B20" s="1"/>
      <c r="C20" s="1"/>
      <c r="D20" s="1"/>
      <c r="E20" s="1"/>
      <c r="F20" s="162"/>
      <c r="G20" s="148"/>
      <c r="H20" s="148"/>
      <c r="I20" s="148"/>
      <c r="J20" s="1"/>
      <c r="K20" s="1"/>
      <c r="L20" s="1"/>
      <c r="M20" s="1"/>
      <c r="N20" s="1"/>
      <c r="O20" s="1"/>
      <c r="P20" s="1"/>
      <c r="S20" s="1"/>
    </row>
    <row r="21" spans="1:26" x14ac:dyDescent="0.25">
      <c r="A21" s="155"/>
      <c r="B21" s="155"/>
      <c r="C21" s="155"/>
      <c r="D21" s="155" t="s">
        <v>78</v>
      </c>
      <c r="E21" s="155"/>
      <c r="F21" s="166"/>
      <c r="G21" s="156"/>
      <c r="H21" s="156"/>
      <c r="I21" s="156"/>
      <c r="J21" s="155"/>
      <c r="K21" s="155"/>
      <c r="L21" s="155"/>
      <c r="M21" s="155"/>
      <c r="N21" s="155"/>
      <c r="O21" s="155"/>
      <c r="P21" s="155"/>
      <c r="Q21" s="152"/>
      <c r="R21" s="152"/>
      <c r="S21" s="155"/>
      <c r="T21" s="152"/>
      <c r="U21" s="152"/>
      <c r="V21" s="152"/>
      <c r="W21" s="152"/>
      <c r="X21" s="152"/>
      <c r="Y21" s="152"/>
      <c r="Z21" s="152"/>
    </row>
    <row r="22" spans="1:26" ht="24.95" customHeight="1" x14ac:dyDescent="0.25">
      <c r="A22" s="170"/>
      <c r="B22" s="167" t="s">
        <v>150</v>
      </c>
      <c r="C22" s="171" t="s">
        <v>367</v>
      </c>
      <c r="D22" s="167" t="s">
        <v>368</v>
      </c>
      <c r="E22" s="167" t="s">
        <v>97</v>
      </c>
      <c r="F22" s="168">
        <v>265.10000000000002</v>
      </c>
      <c r="G22" s="169"/>
      <c r="H22" s="169"/>
      <c r="I22" s="169"/>
      <c r="J22" s="167">
        <f>ROUND(F22*(N22),2)</f>
        <v>58.32</v>
      </c>
      <c r="K22" s="1">
        <f>ROUND(F22*(O22),2)</f>
        <v>0</v>
      </c>
      <c r="L22" s="1">
        <f>ROUND(F22*(G22),2)</f>
        <v>0</v>
      </c>
      <c r="M22" s="1"/>
      <c r="N22" s="1">
        <v>0.22</v>
      </c>
      <c r="O22" s="1"/>
      <c r="P22" s="166">
        <f>ROUND(F22*(R22),3)</f>
        <v>0.188</v>
      </c>
      <c r="Q22" s="172"/>
      <c r="R22" s="172">
        <v>7.1000000000000002E-4</v>
      </c>
      <c r="S22" s="166"/>
      <c r="Z22">
        <v>0</v>
      </c>
    </row>
    <row r="23" spans="1:26" ht="35.1" customHeight="1" x14ac:dyDescent="0.25">
      <c r="A23" s="170"/>
      <c r="B23" s="167" t="s">
        <v>209</v>
      </c>
      <c r="C23" s="171" t="s">
        <v>369</v>
      </c>
      <c r="D23" s="167" t="s">
        <v>370</v>
      </c>
      <c r="E23" s="167" t="s">
        <v>97</v>
      </c>
      <c r="F23" s="168">
        <v>49.1</v>
      </c>
      <c r="G23" s="169"/>
      <c r="H23" s="169"/>
      <c r="I23" s="169"/>
      <c r="J23" s="167">
        <f>ROUND(F23*(N23),2)</f>
        <v>447.3</v>
      </c>
      <c r="K23" s="1">
        <f>ROUND(F23*(O23),2)</f>
        <v>0</v>
      </c>
      <c r="L23" s="1">
        <f>ROUND(F23*(G23),2)</f>
        <v>0</v>
      </c>
      <c r="M23" s="1"/>
      <c r="N23" s="1">
        <v>9.11</v>
      </c>
      <c r="O23" s="1"/>
      <c r="P23" s="166"/>
      <c r="Q23" s="172"/>
      <c r="R23" s="172"/>
      <c r="S23" s="166"/>
      <c r="Z23">
        <v>0</v>
      </c>
    </row>
    <row r="24" spans="1:26" ht="24.95" customHeight="1" x14ac:dyDescent="0.25">
      <c r="A24" s="170"/>
      <c r="B24" s="167" t="s">
        <v>150</v>
      </c>
      <c r="C24" s="171" t="s">
        <v>371</v>
      </c>
      <c r="D24" s="167" t="s">
        <v>372</v>
      </c>
      <c r="E24" s="167" t="s">
        <v>97</v>
      </c>
      <c r="F24" s="168">
        <v>216.04000000000002</v>
      </c>
      <c r="G24" s="169"/>
      <c r="H24" s="169"/>
      <c r="I24" s="169"/>
      <c r="J24" s="167">
        <f>ROUND(F24*(N24),2)</f>
        <v>1220.6300000000001</v>
      </c>
      <c r="K24" s="1">
        <f>ROUND(F24*(O24),2)</f>
        <v>0</v>
      </c>
      <c r="L24" s="1">
        <f>ROUND(F24*(G24),2)</f>
        <v>0</v>
      </c>
      <c r="M24" s="1"/>
      <c r="N24" s="1">
        <v>5.65</v>
      </c>
      <c r="O24" s="1"/>
      <c r="P24" s="166">
        <f>ROUND(F24*(R24),3)</f>
        <v>22.411999999999999</v>
      </c>
      <c r="Q24" s="172"/>
      <c r="R24" s="172">
        <v>0.10374</v>
      </c>
      <c r="S24" s="166"/>
      <c r="Z24">
        <v>0</v>
      </c>
    </row>
    <row r="25" spans="1:26" x14ac:dyDescent="0.25">
      <c r="A25" s="155"/>
      <c r="B25" s="155"/>
      <c r="C25" s="155"/>
      <c r="D25" s="155" t="s">
        <v>78</v>
      </c>
      <c r="E25" s="155"/>
      <c r="F25" s="166"/>
      <c r="G25" s="158"/>
      <c r="H25" s="158"/>
      <c r="I25" s="158"/>
      <c r="J25" s="155"/>
      <c r="K25" s="155"/>
      <c r="L25" s="155">
        <f>ROUND((SUM(L21:L24))/1,2)</f>
        <v>0</v>
      </c>
      <c r="M25" s="155">
        <f>ROUND((SUM(M21:M24))/1,2)</f>
        <v>0</v>
      </c>
      <c r="N25" s="155"/>
      <c r="O25" s="155"/>
      <c r="P25" s="173">
        <f>ROUND((SUM(P21:P24))/1,2)</f>
        <v>22.6</v>
      </c>
      <c r="Q25" s="152"/>
      <c r="R25" s="152"/>
      <c r="S25" s="173">
        <f>ROUND((SUM(S21:S24))/1,2)</f>
        <v>0</v>
      </c>
      <c r="T25" s="152"/>
      <c r="U25" s="152"/>
      <c r="V25" s="152"/>
      <c r="W25" s="152"/>
      <c r="X25" s="152"/>
      <c r="Y25" s="152"/>
      <c r="Z25" s="152"/>
    </row>
    <row r="26" spans="1:26" x14ac:dyDescent="0.25">
      <c r="A26" s="1"/>
      <c r="B26" s="1"/>
      <c r="C26" s="1"/>
      <c r="D26" s="1"/>
      <c r="E26" s="1"/>
      <c r="F26" s="162"/>
      <c r="G26" s="148"/>
      <c r="H26" s="148"/>
      <c r="I26" s="148"/>
      <c r="J26" s="1"/>
      <c r="K26" s="1"/>
      <c r="L26" s="1"/>
      <c r="M26" s="1"/>
      <c r="N26" s="1"/>
      <c r="O26" s="1"/>
      <c r="P26" s="1"/>
      <c r="S26" s="1"/>
    </row>
    <row r="27" spans="1:26" x14ac:dyDescent="0.25">
      <c r="A27" s="155"/>
      <c r="B27" s="155"/>
      <c r="C27" s="155"/>
      <c r="D27" s="155" t="s">
        <v>81</v>
      </c>
      <c r="E27" s="155"/>
      <c r="F27" s="166"/>
      <c r="G27" s="156"/>
      <c r="H27" s="156"/>
      <c r="I27" s="156"/>
      <c r="J27" s="155"/>
      <c r="K27" s="155"/>
      <c r="L27" s="155"/>
      <c r="M27" s="155"/>
      <c r="N27" s="155"/>
      <c r="O27" s="155"/>
      <c r="P27" s="155"/>
      <c r="Q27" s="152"/>
      <c r="R27" s="152"/>
      <c r="S27" s="155"/>
      <c r="T27" s="152"/>
      <c r="U27" s="152"/>
      <c r="V27" s="152"/>
      <c r="W27" s="152"/>
      <c r="X27" s="152"/>
      <c r="Y27" s="152"/>
      <c r="Z27" s="152"/>
    </row>
    <row r="28" spans="1:26" ht="24.95" customHeight="1" x14ac:dyDescent="0.25">
      <c r="A28" s="170"/>
      <c r="B28" s="167" t="s">
        <v>107</v>
      </c>
      <c r="C28" s="171" t="s">
        <v>375</v>
      </c>
      <c r="D28" s="167" t="s">
        <v>376</v>
      </c>
      <c r="E28" s="167" t="s">
        <v>239</v>
      </c>
      <c r="F28" s="168">
        <v>47.990339999999996</v>
      </c>
      <c r="G28" s="169"/>
      <c r="H28" s="169"/>
      <c r="I28" s="169"/>
      <c r="J28" s="167">
        <f t="shared" ref="J28:J38" si="3">ROUND(F28*(N28),2)</f>
        <v>1968.56</v>
      </c>
      <c r="K28" s="1">
        <f t="shared" ref="K28:K38" si="4">ROUND(F28*(O28),2)</f>
        <v>0</v>
      </c>
      <c r="L28" s="1">
        <f t="shared" ref="L28:L33" si="5">ROUND(F28*(G28),2)</f>
        <v>0</v>
      </c>
      <c r="M28" s="1"/>
      <c r="N28" s="1">
        <v>41.02</v>
      </c>
      <c r="O28" s="1"/>
      <c r="P28" s="166"/>
      <c r="Q28" s="172"/>
      <c r="R28" s="172"/>
      <c r="S28" s="166"/>
      <c r="Z28">
        <v>0</v>
      </c>
    </row>
    <row r="29" spans="1:26" ht="24.95" customHeight="1" x14ac:dyDescent="0.25">
      <c r="A29" s="170"/>
      <c r="B29" s="167" t="s">
        <v>94</v>
      </c>
      <c r="C29" s="171" t="s">
        <v>377</v>
      </c>
      <c r="D29" s="167" t="s">
        <v>378</v>
      </c>
      <c r="E29" s="167" t="s">
        <v>239</v>
      </c>
      <c r="F29" s="168">
        <v>66.157000000000011</v>
      </c>
      <c r="G29" s="169"/>
      <c r="H29" s="169"/>
      <c r="I29" s="169"/>
      <c r="J29" s="167">
        <f t="shared" si="3"/>
        <v>1034.7</v>
      </c>
      <c r="K29" s="1">
        <f t="shared" si="4"/>
        <v>0</v>
      </c>
      <c r="L29" s="1">
        <f t="shared" si="5"/>
        <v>0</v>
      </c>
      <c r="M29" s="1"/>
      <c r="N29" s="1">
        <v>15.64</v>
      </c>
      <c r="O29" s="1"/>
      <c r="P29" s="166"/>
      <c r="Q29" s="172"/>
      <c r="R29" s="172"/>
      <c r="S29" s="166"/>
      <c r="Z29">
        <v>0</v>
      </c>
    </row>
    <row r="30" spans="1:26" ht="24.95" customHeight="1" x14ac:dyDescent="0.25">
      <c r="A30" s="170"/>
      <c r="B30" s="167" t="s">
        <v>379</v>
      </c>
      <c r="C30" s="171" t="s">
        <v>380</v>
      </c>
      <c r="D30" s="167" t="s">
        <v>381</v>
      </c>
      <c r="E30" s="167" t="s">
        <v>239</v>
      </c>
      <c r="F30" s="168">
        <v>793.88400000000001</v>
      </c>
      <c r="G30" s="169"/>
      <c r="H30" s="169"/>
      <c r="I30" s="169"/>
      <c r="J30" s="167">
        <f t="shared" si="3"/>
        <v>119.08</v>
      </c>
      <c r="K30" s="1">
        <f t="shared" si="4"/>
        <v>0</v>
      </c>
      <c r="L30" s="1">
        <f t="shared" si="5"/>
        <v>0</v>
      </c>
      <c r="M30" s="1"/>
      <c r="N30" s="1">
        <v>0.15</v>
      </c>
      <c r="O30" s="1"/>
      <c r="P30" s="166"/>
      <c r="Q30" s="172"/>
      <c r="R30" s="172"/>
      <c r="S30" s="166"/>
      <c r="Z30">
        <v>0</v>
      </c>
    </row>
    <row r="31" spans="1:26" ht="24.95" customHeight="1" x14ac:dyDescent="0.25">
      <c r="A31" s="170"/>
      <c r="B31" s="167" t="s">
        <v>379</v>
      </c>
      <c r="C31" s="171" t="s">
        <v>382</v>
      </c>
      <c r="D31" s="167" t="s">
        <v>383</v>
      </c>
      <c r="E31" s="167" t="s">
        <v>239</v>
      </c>
      <c r="F31" s="168">
        <v>66.156999999999996</v>
      </c>
      <c r="G31" s="169"/>
      <c r="H31" s="169"/>
      <c r="I31" s="169"/>
      <c r="J31" s="167">
        <f t="shared" si="3"/>
        <v>196.49</v>
      </c>
      <c r="K31" s="1">
        <f t="shared" si="4"/>
        <v>0</v>
      </c>
      <c r="L31" s="1">
        <f t="shared" si="5"/>
        <v>0</v>
      </c>
      <c r="M31" s="1"/>
      <c r="N31" s="1">
        <v>2.9699999999999998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107</v>
      </c>
      <c r="C32" s="171" t="s">
        <v>384</v>
      </c>
      <c r="D32" s="167" t="s">
        <v>385</v>
      </c>
      <c r="E32" s="167" t="s">
        <v>239</v>
      </c>
      <c r="F32" s="168">
        <v>18.167000000000002</v>
      </c>
      <c r="G32" s="169"/>
      <c r="H32" s="169"/>
      <c r="I32" s="169"/>
      <c r="J32" s="167">
        <f t="shared" si="3"/>
        <v>206.92</v>
      </c>
      <c r="K32" s="1">
        <f t="shared" si="4"/>
        <v>0</v>
      </c>
      <c r="L32" s="1">
        <f t="shared" si="5"/>
        <v>0</v>
      </c>
      <c r="M32" s="1"/>
      <c r="N32" s="1">
        <v>11.39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150</v>
      </c>
      <c r="C33" s="171" t="s">
        <v>395</v>
      </c>
      <c r="D33" s="167" t="s">
        <v>396</v>
      </c>
      <c r="E33" s="167" t="s">
        <v>106</v>
      </c>
      <c r="F33" s="168">
        <v>98.2</v>
      </c>
      <c r="G33" s="169"/>
      <c r="H33" s="169"/>
      <c r="I33" s="169"/>
      <c r="J33" s="167">
        <f t="shared" si="3"/>
        <v>395.75</v>
      </c>
      <c r="K33" s="1">
        <f t="shared" si="4"/>
        <v>0</v>
      </c>
      <c r="L33" s="1">
        <f t="shared" si="5"/>
        <v>0</v>
      </c>
      <c r="M33" s="1"/>
      <c r="N33" s="1">
        <v>4.03</v>
      </c>
      <c r="O33" s="1"/>
      <c r="P33" s="166">
        <f>ROUND(F33*(R33),3)</f>
        <v>11.356</v>
      </c>
      <c r="Q33" s="172"/>
      <c r="R33" s="172">
        <v>0.115640638</v>
      </c>
      <c r="S33" s="166"/>
      <c r="Z33">
        <v>0</v>
      </c>
    </row>
    <row r="34" spans="1:26" ht="24.95" customHeight="1" x14ac:dyDescent="0.25">
      <c r="A34" s="170"/>
      <c r="B34" s="167" t="s">
        <v>386</v>
      </c>
      <c r="C34" s="171" t="s">
        <v>387</v>
      </c>
      <c r="D34" s="167" t="s">
        <v>388</v>
      </c>
      <c r="E34" s="167" t="s">
        <v>106</v>
      </c>
      <c r="F34" s="168">
        <v>99.182000000000002</v>
      </c>
      <c r="G34" s="169"/>
      <c r="H34" s="169"/>
      <c r="I34" s="169"/>
      <c r="J34" s="167">
        <f t="shared" si="3"/>
        <v>551.45000000000005</v>
      </c>
      <c r="K34" s="1">
        <f t="shared" si="4"/>
        <v>0</v>
      </c>
      <c r="L34" s="1"/>
      <c r="M34" s="1">
        <f>ROUND(F34*(H34),2)</f>
        <v>0</v>
      </c>
      <c r="N34" s="1">
        <v>5.5600000000000005</v>
      </c>
      <c r="O34" s="1"/>
      <c r="P34" s="166">
        <f>ROUND(F34*(R34),3)</f>
        <v>6.4470000000000001</v>
      </c>
      <c r="Q34" s="172"/>
      <c r="R34" s="172">
        <v>6.5000000000000002E-2</v>
      </c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224</v>
      </c>
      <c r="D35" s="167" t="s">
        <v>225</v>
      </c>
      <c r="E35" s="167" t="s">
        <v>106</v>
      </c>
      <c r="F35" s="168">
        <v>98.2</v>
      </c>
      <c r="G35" s="169"/>
      <c r="H35" s="169"/>
      <c r="I35" s="169"/>
      <c r="J35" s="167">
        <f t="shared" si="3"/>
        <v>353.52</v>
      </c>
      <c r="K35" s="1">
        <f t="shared" si="4"/>
        <v>0</v>
      </c>
      <c r="L35" s="1">
        <f>ROUND(F35*(G35),2)</f>
        <v>0</v>
      </c>
      <c r="M35" s="1"/>
      <c r="N35" s="1">
        <v>3.6</v>
      </c>
      <c r="O35" s="1"/>
      <c r="P35" s="166">
        <f>ROUND(F35*(R35),3)</f>
        <v>10.372</v>
      </c>
      <c r="Q35" s="172"/>
      <c r="R35" s="172">
        <v>0.1056194639</v>
      </c>
      <c r="S35" s="166"/>
      <c r="Z35">
        <v>0</v>
      </c>
    </row>
    <row r="36" spans="1:26" ht="24.95" customHeight="1" x14ac:dyDescent="0.25">
      <c r="A36" s="170"/>
      <c r="B36" s="167" t="s">
        <v>389</v>
      </c>
      <c r="C36" s="171" t="s">
        <v>390</v>
      </c>
      <c r="D36" s="167" t="s">
        <v>391</v>
      </c>
      <c r="E36" s="167" t="s">
        <v>392</v>
      </c>
      <c r="F36" s="168">
        <v>99.182000000000002</v>
      </c>
      <c r="G36" s="169"/>
      <c r="H36" s="169"/>
      <c r="I36" s="169"/>
      <c r="J36" s="167">
        <f t="shared" si="3"/>
        <v>237.04</v>
      </c>
      <c r="K36" s="1">
        <f t="shared" si="4"/>
        <v>0</v>
      </c>
      <c r="L36" s="1"/>
      <c r="M36" s="1">
        <f>ROUND(F36*(H36),2)</f>
        <v>0</v>
      </c>
      <c r="N36" s="1">
        <v>2.39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94</v>
      </c>
      <c r="C37" s="171" t="s">
        <v>348</v>
      </c>
      <c r="D37" s="167" t="s">
        <v>349</v>
      </c>
      <c r="E37" s="167" t="s">
        <v>106</v>
      </c>
      <c r="F37" s="168">
        <v>102.60000000000001</v>
      </c>
      <c r="G37" s="169"/>
      <c r="H37" s="169"/>
      <c r="I37" s="169"/>
      <c r="J37" s="167">
        <f t="shared" si="3"/>
        <v>544.80999999999995</v>
      </c>
      <c r="K37" s="1">
        <f t="shared" si="4"/>
        <v>0</v>
      </c>
      <c r="L37" s="1">
        <f>ROUND(F37*(G37),2)</f>
        <v>0</v>
      </c>
      <c r="M37" s="1"/>
      <c r="N37" s="1">
        <v>5.31</v>
      </c>
      <c r="O37" s="1"/>
      <c r="P37" s="166">
        <f>ROUND(F37*(R37),3)</f>
        <v>3.0000000000000001E-3</v>
      </c>
      <c r="Q37" s="172"/>
      <c r="R37" s="172">
        <v>3.3599999999999997E-5</v>
      </c>
      <c r="S37" s="166"/>
      <c r="Z37">
        <v>0</v>
      </c>
    </row>
    <row r="38" spans="1:26" ht="24.95" customHeight="1" x14ac:dyDescent="0.25">
      <c r="A38" s="170"/>
      <c r="B38" s="167" t="s">
        <v>191</v>
      </c>
      <c r="C38" s="171" t="s">
        <v>393</v>
      </c>
      <c r="D38" s="167" t="s">
        <v>394</v>
      </c>
      <c r="E38" s="167" t="s">
        <v>97</v>
      </c>
      <c r="F38" s="168">
        <v>265.14</v>
      </c>
      <c r="G38" s="169"/>
      <c r="H38" s="169"/>
      <c r="I38" s="169"/>
      <c r="J38" s="167">
        <f t="shared" si="3"/>
        <v>5.3</v>
      </c>
      <c r="K38" s="1">
        <f t="shared" si="4"/>
        <v>0</v>
      </c>
      <c r="L38" s="1">
        <f>ROUND(F38*(G38),2)</f>
        <v>0</v>
      </c>
      <c r="M38" s="1"/>
      <c r="N38" s="1">
        <v>0.02</v>
      </c>
      <c r="O38" s="1"/>
      <c r="P38" s="166"/>
      <c r="Q38" s="172"/>
      <c r="R38" s="172"/>
      <c r="S38" s="166"/>
      <c r="Z38">
        <v>0</v>
      </c>
    </row>
    <row r="39" spans="1:26" x14ac:dyDescent="0.25">
      <c r="A39" s="155"/>
      <c r="B39" s="155"/>
      <c r="C39" s="155"/>
      <c r="D39" s="155" t="s">
        <v>81</v>
      </c>
      <c r="E39" s="155"/>
      <c r="F39" s="166"/>
      <c r="G39" s="158"/>
      <c r="H39" s="158"/>
      <c r="I39" s="158"/>
      <c r="J39" s="155"/>
      <c r="K39" s="155"/>
      <c r="L39" s="155">
        <f>ROUND((SUM(L27:L38))/1,2)</f>
        <v>0</v>
      </c>
      <c r="M39" s="155">
        <f>ROUND((SUM(M27:M38))/1,2)</f>
        <v>0</v>
      </c>
      <c r="N39" s="155"/>
      <c r="O39" s="155"/>
      <c r="P39" s="173">
        <f>ROUND((SUM(P27:P38))/1,2)</f>
        <v>28.18</v>
      </c>
      <c r="Q39" s="152"/>
      <c r="R39" s="152"/>
      <c r="S39" s="173">
        <f>ROUND((SUM(S27:S38))/1,2)</f>
        <v>0</v>
      </c>
      <c r="T39" s="152"/>
      <c r="U39" s="152"/>
      <c r="V39" s="152"/>
      <c r="W39" s="152"/>
      <c r="X39" s="152"/>
      <c r="Y39" s="152"/>
      <c r="Z39" s="152"/>
    </row>
    <row r="40" spans="1:26" x14ac:dyDescent="0.25">
      <c r="A40" s="1"/>
      <c r="B40" s="1"/>
      <c r="C40" s="1"/>
      <c r="D40" s="1"/>
      <c r="E40" s="1"/>
      <c r="F40" s="162"/>
      <c r="G40" s="148"/>
      <c r="H40" s="148"/>
      <c r="I40" s="148"/>
      <c r="J40" s="1"/>
      <c r="K40" s="1"/>
      <c r="L40" s="1"/>
      <c r="M40" s="1"/>
      <c r="N40" s="1"/>
      <c r="O40" s="1"/>
      <c r="P40" s="1"/>
      <c r="S40" s="1"/>
    </row>
    <row r="41" spans="1:26" x14ac:dyDescent="0.25">
      <c r="A41" s="155"/>
      <c r="B41" s="155"/>
      <c r="C41" s="155"/>
      <c r="D41" s="155" t="s">
        <v>82</v>
      </c>
      <c r="E41" s="155"/>
      <c r="F41" s="166"/>
      <c r="G41" s="156"/>
      <c r="H41" s="156"/>
      <c r="I41" s="156"/>
      <c r="J41" s="155"/>
      <c r="K41" s="155"/>
      <c r="L41" s="155"/>
      <c r="M41" s="155"/>
      <c r="N41" s="155"/>
      <c r="O41" s="155"/>
      <c r="P41" s="155"/>
      <c r="Q41" s="152"/>
      <c r="R41" s="152"/>
      <c r="S41" s="155"/>
      <c r="T41" s="152"/>
      <c r="U41" s="152"/>
      <c r="V41" s="152"/>
      <c r="W41" s="152"/>
      <c r="X41" s="152"/>
      <c r="Y41" s="152"/>
      <c r="Z41" s="152"/>
    </row>
    <row r="42" spans="1:26" ht="24.95" customHeight="1" x14ac:dyDescent="0.25">
      <c r="A42" s="170"/>
      <c r="B42" s="167" t="s">
        <v>191</v>
      </c>
      <c r="C42" s="171" t="s">
        <v>397</v>
      </c>
      <c r="D42" s="167" t="s">
        <v>398</v>
      </c>
      <c r="E42" s="167" t="s">
        <v>239</v>
      </c>
      <c r="F42" s="168">
        <v>50.778229966580007</v>
      </c>
      <c r="G42" s="169"/>
      <c r="H42" s="169"/>
      <c r="I42" s="169"/>
      <c r="J42" s="167">
        <f>ROUND(F42*(N42),2)</f>
        <v>39.61</v>
      </c>
      <c r="K42" s="1">
        <f>ROUND(F42*(O42),2)</f>
        <v>0</v>
      </c>
      <c r="L42" s="1">
        <f>ROUND(F42*(G42),2)</f>
        <v>0</v>
      </c>
      <c r="M42" s="1"/>
      <c r="N42" s="1">
        <v>0.78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8"/>
      <c r="H43" s="158"/>
      <c r="I43" s="158"/>
      <c r="J43" s="155"/>
      <c r="K43" s="155"/>
      <c r="L43" s="155">
        <f>ROUND((SUM(L41:L42))/1,2)</f>
        <v>0</v>
      </c>
      <c r="M43" s="155">
        <f>ROUND((SUM(M41:M42))/1,2)</f>
        <v>0</v>
      </c>
      <c r="N43" s="155"/>
      <c r="O43" s="155"/>
      <c r="P43" s="173">
        <f>ROUND((SUM(P41:P42))/1,2)</f>
        <v>0</v>
      </c>
      <c r="S43" s="166">
        <f>ROUND((SUM(S41:S42))/1,2)</f>
        <v>0</v>
      </c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2" t="s">
        <v>75</v>
      </c>
      <c r="E45" s="155"/>
      <c r="F45" s="166"/>
      <c r="G45" s="158"/>
      <c r="H45" s="158"/>
      <c r="I45" s="158"/>
      <c r="J45" s="155"/>
      <c r="K45" s="155"/>
      <c r="L45" s="155">
        <f>ROUND((SUM(L9:L44))/2,2)</f>
        <v>0</v>
      </c>
      <c r="M45" s="155">
        <f>ROUND((SUM(M9:M44))/2,2)</f>
        <v>0</v>
      </c>
      <c r="N45" s="155"/>
      <c r="O45" s="155"/>
      <c r="P45" s="173">
        <f>ROUND((SUM(P9:P44))/2,2)</f>
        <v>50.78</v>
      </c>
      <c r="S45" s="173">
        <f>ROUND((SUM(S9:S44))/2,2)</f>
        <v>47.99</v>
      </c>
    </row>
    <row r="46" spans="1:26" x14ac:dyDescent="0.25">
      <c r="A46" s="174"/>
      <c r="B46" s="174" t="s">
        <v>17</v>
      </c>
      <c r="C46" s="174"/>
      <c r="D46" s="174"/>
      <c r="E46" s="174"/>
      <c r="F46" s="175" t="s">
        <v>83</v>
      </c>
      <c r="G46" s="176"/>
      <c r="H46" s="176"/>
      <c r="I46" s="176"/>
      <c r="J46" s="174"/>
      <c r="K46" s="174">
        <f>ROUND((SUM(K9:K45)),2)</f>
        <v>0</v>
      </c>
      <c r="L46" s="174">
        <f>ROUND((SUM(L9:L45))/3,2)</f>
        <v>0</v>
      </c>
      <c r="M46" s="174">
        <f>ROUND((SUM(M9:M45))/3,2)</f>
        <v>0</v>
      </c>
      <c r="N46" s="174"/>
      <c r="O46" s="174"/>
      <c r="P46" s="194">
        <f>ROUND((SUM(P9:P45))/3,2)</f>
        <v>50.78</v>
      </c>
      <c r="Q46" s="152"/>
      <c r="R46" s="152"/>
      <c r="S46" s="194">
        <f>ROUND((SUM(S9:S45))/3,2)</f>
        <v>47.99</v>
      </c>
      <c r="Z46">
        <f>(SUM(Z9:Z45))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5 - Oprava chodníka pri BD G</oddHeader>
    <oddFooter>&amp;RStrana &amp;P z &amp;N    &amp;L&amp;7Spracované systémom Systematic®pyramida.wsn, tel.: 051 77 10 585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427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11849'!B16</f>
        <v>0</v>
      </c>
      <c r="E16" s="96">
        <f>'Rekap 11849'!C16</f>
        <v>0</v>
      </c>
      <c r="F16" s="105">
        <f>'Rekap 11849'!D16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11849'!Z48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11849'!K9:'SO 11849'!K47)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11849'!K9:'SO 11849'!K47)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427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11849'!L17</f>
        <v>0</v>
      </c>
      <c r="C11" s="156">
        <f>'SO 11849'!M17</f>
        <v>0</v>
      </c>
      <c r="D11" s="156">
        <f>'SO 11849'!I17</f>
        <v>0</v>
      </c>
      <c r="E11" s="157">
        <f>'SO 11849'!P17</f>
        <v>0</v>
      </c>
      <c r="F11" s="157">
        <f>'SO 11849'!S17</f>
        <v>200.91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11849'!L23</f>
        <v>0</v>
      </c>
      <c r="C12" s="156">
        <f>'SO 11849'!M23</f>
        <v>0</v>
      </c>
      <c r="D12" s="156">
        <f>'SO 11849'!I23</f>
        <v>0</v>
      </c>
      <c r="E12" s="157">
        <f>'SO 11849'!P23</f>
        <v>100.38</v>
      </c>
      <c r="F12" s="157">
        <f>'SO 11849'!S23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11849'!L28</f>
        <v>0</v>
      </c>
      <c r="C13" s="156">
        <f>'SO 11849'!M28</f>
        <v>0</v>
      </c>
      <c r="D13" s="156">
        <f>'SO 11849'!I28</f>
        <v>0</v>
      </c>
      <c r="E13" s="157">
        <f>'SO 11849'!P28</f>
        <v>4.58</v>
      </c>
      <c r="F13" s="157">
        <f>'SO 11849'!S28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11849'!L41</f>
        <v>0</v>
      </c>
      <c r="C14" s="156">
        <f>'SO 11849'!M41</f>
        <v>0</v>
      </c>
      <c r="D14" s="156">
        <f>'SO 11849'!I41</f>
        <v>0</v>
      </c>
      <c r="E14" s="157">
        <f>'SO 11849'!P41</f>
        <v>54.4</v>
      </c>
      <c r="F14" s="157">
        <f>'SO 11849'!S41</f>
        <v>8.1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11849'!L45</f>
        <v>0</v>
      </c>
      <c r="C15" s="156">
        <f>'SO 11849'!M45</f>
        <v>0</v>
      </c>
      <c r="D15" s="156">
        <f>'SO 11849'!I45</f>
        <v>0</v>
      </c>
      <c r="E15" s="157">
        <f>'SO 11849'!P45</f>
        <v>0</v>
      </c>
      <c r="F15" s="157">
        <f>'SO 11849'!S45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11849'!L47</f>
        <v>0</v>
      </c>
      <c r="C16" s="158">
        <f>'SO 11849'!M47</f>
        <v>0</v>
      </c>
      <c r="D16" s="158">
        <f>'SO 11849'!I47</f>
        <v>0</v>
      </c>
      <c r="E16" s="159">
        <f>'SO 11849'!P47</f>
        <v>159.36000000000001</v>
      </c>
      <c r="F16" s="159">
        <f>'SO 11849'!S47</f>
        <v>209.01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11849'!L48</f>
        <v>0</v>
      </c>
      <c r="C18" s="158">
        <f>'SO 11849'!M48</f>
        <v>0</v>
      </c>
      <c r="D18" s="158">
        <f>'SO 11849'!I48</f>
        <v>0</v>
      </c>
      <c r="E18" s="159">
        <f>'SO 11849'!P48</f>
        <v>159.36000000000001</v>
      </c>
      <c r="F18" s="159">
        <f>'SO 11849'!S48</f>
        <v>209.01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workbookViewId="0">
      <pane ySplit="8" topLeftCell="A25" activePane="bottomLeft" state="frozen"/>
      <selection pane="bottomLeft" activeCell="G11" sqref="G11:I48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427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1110</v>
      </c>
      <c r="G11" s="169"/>
      <c r="H11" s="169"/>
      <c r="I11" s="169"/>
      <c r="J11" s="167">
        <f t="shared" ref="J11:J16" si="0">ROUND(F11*(N11),2)</f>
        <v>1087.8</v>
      </c>
      <c r="K11" s="1">
        <f t="shared" ref="K11:K16" si="1">ROUND(F11*(O11),2)</f>
        <v>0</v>
      </c>
      <c r="L11" s="1">
        <f t="shared" ref="L11:L16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200.91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365</v>
      </c>
      <c r="D12" s="167" t="s">
        <v>366</v>
      </c>
      <c r="E12" s="167" t="s">
        <v>106</v>
      </c>
      <c r="F12" s="168">
        <v>300</v>
      </c>
      <c r="G12" s="169"/>
      <c r="H12" s="169"/>
      <c r="I12" s="169"/>
      <c r="J12" s="167">
        <f t="shared" si="0"/>
        <v>453</v>
      </c>
      <c r="K12" s="1">
        <f t="shared" si="1"/>
        <v>0</v>
      </c>
      <c r="L12" s="1">
        <f t="shared" si="2"/>
        <v>0</v>
      </c>
      <c r="M12" s="1"/>
      <c r="N12" s="1">
        <v>1.51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355</v>
      </c>
      <c r="D13" s="167" t="s">
        <v>356</v>
      </c>
      <c r="E13" s="167" t="s">
        <v>110</v>
      </c>
      <c r="F13" s="168">
        <v>36</v>
      </c>
      <c r="G13" s="169"/>
      <c r="H13" s="169"/>
      <c r="I13" s="169"/>
      <c r="J13" s="167">
        <f t="shared" si="0"/>
        <v>1504.8</v>
      </c>
      <c r="K13" s="1">
        <f t="shared" si="1"/>
        <v>0</v>
      </c>
      <c r="L13" s="1">
        <f t="shared" si="2"/>
        <v>0</v>
      </c>
      <c r="M13" s="1"/>
      <c r="N13" s="1">
        <v>41.8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357</v>
      </c>
      <c r="D14" s="167" t="s">
        <v>358</v>
      </c>
      <c r="E14" s="167" t="s">
        <v>110</v>
      </c>
      <c r="F14" s="168">
        <v>22.5</v>
      </c>
      <c r="G14" s="169"/>
      <c r="H14" s="169"/>
      <c r="I14" s="169"/>
      <c r="J14" s="167">
        <f t="shared" si="0"/>
        <v>77.180000000000007</v>
      </c>
      <c r="K14" s="1">
        <f t="shared" si="1"/>
        <v>0</v>
      </c>
      <c r="L14" s="1">
        <f t="shared" si="2"/>
        <v>0</v>
      </c>
      <c r="M14" s="1"/>
      <c r="N14" s="1">
        <v>3.43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359</v>
      </c>
      <c r="D15" s="167" t="s">
        <v>360</v>
      </c>
      <c r="E15" s="167" t="s">
        <v>110</v>
      </c>
      <c r="F15" s="168">
        <v>22.5</v>
      </c>
      <c r="G15" s="169"/>
      <c r="H15" s="169"/>
      <c r="I15" s="169"/>
      <c r="J15" s="167">
        <f t="shared" si="0"/>
        <v>16.88</v>
      </c>
      <c r="K15" s="1">
        <f t="shared" si="1"/>
        <v>0</v>
      </c>
      <c r="L15" s="1">
        <f t="shared" si="2"/>
        <v>0</v>
      </c>
      <c r="M15" s="1"/>
      <c r="N15" s="1">
        <v>0.75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363</v>
      </c>
      <c r="D16" s="167" t="s">
        <v>364</v>
      </c>
      <c r="E16" s="167" t="s">
        <v>110</v>
      </c>
      <c r="F16" s="168">
        <v>13.5</v>
      </c>
      <c r="G16" s="169"/>
      <c r="H16" s="169"/>
      <c r="I16" s="169"/>
      <c r="J16" s="167">
        <f t="shared" si="0"/>
        <v>34.159999999999997</v>
      </c>
      <c r="K16" s="1">
        <f t="shared" si="1"/>
        <v>0</v>
      </c>
      <c r="L16" s="1">
        <f t="shared" si="2"/>
        <v>0</v>
      </c>
      <c r="M16" s="1"/>
      <c r="N16" s="1">
        <v>2.5300000000000002</v>
      </c>
      <c r="O16" s="1"/>
      <c r="P16" s="166"/>
      <c r="Q16" s="172"/>
      <c r="R16" s="172"/>
      <c r="S16" s="166"/>
      <c r="Z16">
        <v>0</v>
      </c>
    </row>
    <row r="17" spans="1:26" x14ac:dyDescent="0.25">
      <c r="A17" s="155"/>
      <c r="B17" s="155"/>
      <c r="C17" s="155"/>
      <c r="D17" s="155" t="s">
        <v>76</v>
      </c>
      <c r="E17" s="155"/>
      <c r="F17" s="166"/>
      <c r="G17" s="158"/>
      <c r="H17" s="158"/>
      <c r="I17" s="158"/>
      <c r="J17" s="155"/>
      <c r="K17" s="155"/>
      <c r="L17" s="155">
        <f>ROUND((SUM(L10:L16))/1,2)</f>
        <v>0</v>
      </c>
      <c r="M17" s="155">
        <f>ROUND((SUM(M10:M16))/1,2)</f>
        <v>0</v>
      </c>
      <c r="N17" s="155"/>
      <c r="O17" s="155"/>
      <c r="P17" s="173">
        <f>ROUND((SUM(P10:P16))/1,2)</f>
        <v>0</v>
      </c>
      <c r="Q17" s="152"/>
      <c r="R17" s="152"/>
      <c r="S17" s="173">
        <f>ROUND((SUM(S10:S16))/1,2)</f>
        <v>200.91</v>
      </c>
      <c r="T17" s="152"/>
      <c r="U17" s="152"/>
      <c r="V17" s="152"/>
      <c r="W17" s="152"/>
      <c r="X17" s="152"/>
      <c r="Y17" s="152"/>
      <c r="Z17" s="152"/>
    </row>
    <row r="18" spans="1:26" x14ac:dyDescent="0.25">
      <c r="A18" s="1"/>
      <c r="B18" s="1"/>
      <c r="C18" s="1"/>
      <c r="D18" s="1"/>
      <c r="E18" s="1"/>
      <c r="F18" s="162"/>
      <c r="G18" s="148"/>
      <c r="H18" s="148"/>
      <c r="I18" s="148"/>
      <c r="J18" s="1"/>
      <c r="K18" s="1"/>
      <c r="L18" s="1"/>
      <c r="M18" s="1"/>
      <c r="N18" s="1"/>
      <c r="O18" s="1"/>
      <c r="P18" s="1"/>
      <c r="S18" s="1"/>
    </row>
    <row r="19" spans="1:26" x14ac:dyDescent="0.25">
      <c r="A19" s="155"/>
      <c r="B19" s="155"/>
      <c r="C19" s="155"/>
      <c r="D19" s="155" t="s">
        <v>78</v>
      </c>
      <c r="E19" s="155"/>
      <c r="F19" s="166"/>
      <c r="G19" s="156"/>
      <c r="H19" s="156"/>
      <c r="I19" s="156"/>
      <c r="J19" s="155"/>
      <c r="K19" s="155"/>
      <c r="L19" s="155"/>
      <c r="M19" s="155"/>
      <c r="N19" s="155"/>
      <c r="O19" s="155"/>
      <c r="P19" s="155"/>
      <c r="Q19" s="152"/>
      <c r="R19" s="152"/>
      <c r="S19" s="155"/>
      <c r="T19" s="152"/>
      <c r="U19" s="152"/>
      <c r="V19" s="152"/>
      <c r="W19" s="152"/>
      <c r="X19" s="152"/>
      <c r="Y19" s="152"/>
      <c r="Z19" s="152"/>
    </row>
    <row r="20" spans="1:26" ht="24.95" customHeight="1" x14ac:dyDescent="0.25">
      <c r="A20" s="170"/>
      <c r="B20" s="167" t="s">
        <v>150</v>
      </c>
      <c r="C20" s="171" t="s">
        <v>367</v>
      </c>
      <c r="D20" s="167" t="s">
        <v>368</v>
      </c>
      <c r="E20" s="167" t="s">
        <v>97</v>
      </c>
      <c r="F20" s="168">
        <v>1110</v>
      </c>
      <c r="G20" s="169"/>
      <c r="H20" s="169"/>
      <c r="I20" s="169"/>
      <c r="J20" s="167">
        <f>ROUND(F20*(N20),2)</f>
        <v>244.2</v>
      </c>
      <c r="K20" s="1">
        <f>ROUND(F20*(O20),2)</f>
        <v>0</v>
      </c>
      <c r="L20" s="1">
        <f>ROUND(F20*(G20),2)</f>
        <v>0</v>
      </c>
      <c r="M20" s="1"/>
      <c r="N20" s="1">
        <v>0.22</v>
      </c>
      <c r="O20" s="1"/>
      <c r="P20" s="166">
        <f>ROUND(F20*(R20),3)</f>
        <v>0.78800000000000003</v>
      </c>
      <c r="Q20" s="172"/>
      <c r="R20" s="172">
        <v>7.1000000000000002E-4</v>
      </c>
      <c r="S20" s="166"/>
      <c r="Z20">
        <v>0</v>
      </c>
    </row>
    <row r="21" spans="1:26" ht="35.1" customHeight="1" x14ac:dyDescent="0.25">
      <c r="A21" s="170"/>
      <c r="B21" s="167" t="s">
        <v>209</v>
      </c>
      <c r="C21" s="171" t="s">
        <v>369</v>
      </c>
      <c r="D21" s="167" t="s">
        <v>370</v>
      </c>
      <c r="E21" s="167" t="s">
        <v>97</v>
      </c>
      <c r="F21" s="168">
        <v>150</v>
      </c>
      <c r="G21" s="169"/>
      <c r="H21" s="169"/>
      <c r="I21" s="169"/>
      <c r="J21" s="167">
        <f>ROUND(F21*(N21),2)</f>
        <v>1366.5</v>
      </c>
      <c r="K21" s="1">
        <f>ROUND(F21*(O21),2)</f>
        <v>0</v>
      </c>
      <c r="L21" s="1">
        <f>ROUND(F21*(G21),2)</f>
        <v>0</v>
      </c>
      <c r="M21" s="1"/>
      <c r="N21" s="1">
        <v>9.11</v>
      </c>
      <c r="O21" s="1"/>
      <c r="P21" s="166"/>
      <c r="Q21" s="172"/>
      <c r="R21" s="172"/>
      <c r="S21" s="166"/>
      <c r="Z21">
        <v>0</v>
      </c>
    </row>
    <row r="22" spans="1:26" ht="24.95" customHeight="1" x14ac:dyDescent="0.25">
      <c r="A22" s="170"/>
      <c r="B22" s="167" t="s">
        <v>150</v>
      </c>
      <c r="C22" s="171" t="s">
        <v>371</v>
      </c>
      <c r="D22" s="167" t="s">
        <v>372</v>
      </c>
      <c r="E22" s="167" t="s">
        <v>97</v>
      </c>
      <c r="F22" s="168">
        <v>960</v>
      </c>
      <c r="G22" s="169"/>
      <c r="H22" s="169"/>
      <c r="I22" s="169"/>
      <c r="J22" s="167">
        <f>ROUND(F22*(N22),2)</f>
        <v>5424</v>
      </c>
      <c r="K22" s="1">
        <f>ROUND(F22*(O22),2)</f>
        <v>0</v>
      </c>
      <c r="L22" s="1">
        <f>ROUND(F22*(G22),2)</f>
        <v>0</v>
      </c>
      <c r="M22" s="1"/>
      <c r="N22" s="1">
        <v>5.65</v>
      </c>
      <c r="O22" s="1"/>
      <c r="P22" s="166">
        <f>ROUND(F22*(R22),3)</f>
        <v>99.59</v>
      </c>
      <c r="Q22" s="172"/>
      <c r="R22" s="172">
        <v>0.10374</v>
      </c>
      <c r="S22" s="166"/>
      <c r="Z22">
        <v>0</v>
      </c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8"/>
      <c r="H23" s="158"/>
      <c r="I23" s="158"/>
      <c r="J23" s="155"/>
      <c r="K23" s="155"/>
      <c r="L23" s="155">
        <f>ROUND((SUM(L19:L22))/1,2)</f>
        <v>0</v>
      </c>
      <c r="M23" s="155">
        <f>ROUND((SUM(M19:M22))/1,2)</f>
        <v>0</v>
      </c>
      <c r="N23" s="155"/>
      <c r="O23" s="155"/>
      <c r="P23" s="173">
        <f>ROUND((SUM(P19:P22))/1,2)</f>
        <v>100.38</v>
      </c>
      <c r="Q23" s="152"/>
      <c r="R23" s="152"/>
      <c r="S23" s="173">
        <f>ROUND((SUM(S19:S22))/1,2)</f>
        <v>0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80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191</v>
      </c>
      <c r="C26" s="171" t="s">
        <v>373</v>
      </c>
      <c r="D26" s="167" t="s">
        <v>374</v>
      </c>
      <c r="E26" s="167" t="s">
        <v>194</v>
      </c>
      <c r="F26" s="168">
        <v>10</v>
      </c>
      <c r="G26" s="169"/>
      <c r="H26" s="169"/>
      <c r="I26" s="169"/>
      <c r="J26" s="167">
        <f>ROUND(F26*(N26),2)</f>
        <v>549.70000000000005</v>
      </c>
      <c r="K26" s="1">
        <f>ROUND(F26*(O26),2)</f>
        <v>0</v>
      </c>
      <c r="L26" s="1">
        <f>ROUND(F26*(G26),2)</f>
        <v>0</v>
      </c>
      <c r="M26" s="1"/>
      <c r="N26" s="1">
        <v>54.97</v>
      </c>
      <c r="O26" s="1"/>
      <c r="P26" s="166">
        <f>ROUND(F26*(R26),3)</f>
        <v>4.5839999999999996</v>
      </c>
      <c r="Q26" s="172"/>
      <c r="R26" s="172">
        <v>0.45837129999999998</v>
      </c>
      <c r="S26" s="166"/>
      <c r="Z26">
        <v>0</v>
      </c>
    </row>
    <row r="27" spans="1:26" ht="24.95" customHeight="1" x14ac:dyDescent="0.25">
      <c r="A27" s="170"/>
      <c r="B27" s="167" t="s">
        <v>209</v>
      </c>
      <c r="C27" s="171" t="s">
        <v>428</v>
      </c>
      <c r="D27" s="167" t="s">
        <v>429</v>
      </c>
      <c r="E27" s="167" t="s">
        <v>194</v>
      </c>
      <c r="F27" s="168">
        <v>15</v>
      </c>
      <c r="G27" s="169"/>
      <c r="H27" s="169"/>
      <c r="I27" s="169"/>
      <c r="J27" s="167">
        <f>ROUND(F27*(N27),2)</f>
        <v>2130.6</v>
      </c>
      <c r="K27" s="1">
        <f>ROUND(F27*(O27),2)</f>
        <v>0</v>
      </c>
      <c r="L27" s="1">
        <f>ROUND(F27*(G27),2)</f>
        <v>0</v>
      </c>
      <c r="M27" s="1"/>
      <c r="N27" s="1">
        <v>142.04</v>
      </c>
      <c r="O27" s="1"/>
      <c r="P27" s="166"/>
      <c r="Q27" s="172"/>
      <c r="R27" s="172"/>
      <c r="S27" s="166"/>
      <c r="Z27">
        <v>0</v>
      </c>
    </row>
    <row r="28" spans="1:26" x14ac:dyDescent="0.25">
      <c r="A28" s="155"/>
      <c r="B28" s="155"/>
      <c r="C28" s="155"/>
      <c r="D28" s="155" t="s">
        <v>80</v>
      </c>
      <c r="E28" s="155"/>
      <c r="F28" s="166"/>
      <c r="G28" s="158"/>
      <c r="H28" s="158"/>
      <c r="I28" s="158"/>
      <c r="J28" s="155"/>
      <c r="K28" s="155"/>
      <c r="L28" s="155">
        <f>ROUND((SUM(L25:L27))/1,2)</f>
        <v>0</v>
      </c>
      <c r="M28" s="155">
        <f>ROUND((SUM(M25:M27))/1,2)</f>
        <v>0</v>
      </c>
      <c r="N28" s="155"/>
      <c r="O28" s="155"/>
      <c r="P28" s="173">
        <f>ROUND((SUM(P25:P27))/1,2)</f>
        <v>4.58</v>
      </c>
      <c r="Q28" s="152"/>
      <c r="R28" s="152"/>
      <c r="S28" s="173">
        <f>ROUND((SUM(S25:S27))/1,2)</f>
        <v>0</v>
      </c>
      <c r="T28" s="152"/>
      <c r="U28" s="152"/>
      <c r="V28" s="152"/>
      <c r="W28" s="152"/>
      <c r="X28" s="152"/>
      <c r="Y28" s="152"/>
      <c r="Z28" s="152"/>
    </row>
    <row r="29" spans="1:26" x14ac:dyDescent="0.25">
      <c r="A29" s="1"/>
      <c r="B29" s="1"/>
      <c r="C29" s="1"/>
      <c r="D29" s="1"/>
      <c r="E29" s="1"/>
      <c r="F29" s="162"/>
      <c r="G29" s="148"/>
      <c r="H29" s="148"/>
      <c r="I29" s="148"/>
      <c r="J29" s="1"/>
      <c r="K29" s="1"/>
      <c r="L29" s="1"/>
      <c r="M29" s="1"/>
      <c r="N29" s="1"/>
      <c r="O29" s="1"/>
      <c r="P29" s="1"/>
      <c r="S29" s="1"/>
    </row>
    <row r="30" spans="1:26" x14ac:dyDescent="0.25">
      <c r="A30" s="155"/>
      <c r="B30" s="155"/>
      <c r="C30" s="155"/>
      <c r="D30" s="155" t="s">
        <v>81</v>
      </c>
      <c r="E30" s="155"/>
      <c r="F30" s="166"/>
      <c r="G30" s="156"/>
      <c r="H30" s="156"/>
      <c r="I30" s="156"/>
      <c r="J30" s="155"/>
      <c r="K30" s="155"/>
      <c r="L30" s="155"/>
      <c r="M30" s="155"/>
      <c r="N30" s="155"/>
      <c r="O30" s="155"/>
      <c r="P30" s="155"/>
      <c r="Q30" s="152"/>
      <c r="R30" s="152"/>
      <c r="S30" s="155"/>
      <c r="T30" s="152"/>
      <c r="U30" s="152"/>
      <c r="V30" s="152"/>
      <c r="W30" s="152"/>
      <c r="X30" s="152"/>
      <c r="Y30" s="152"/>
      <c r="Z30" s="152"/>
    </row>
    <row r="31" spans="1:26" ht="24.95" customHeight="1" x14ac:dyDescent="0.25">
      <c r="A31" s="170"/>
      <c r="B31" s="167" t="s">
        <v>107</v>
      </c>
      <c r="C31" s="171" t="s">
        <v>375</v>
      </c>
      <c r="D31" s="167" t="s">
        <v>376</v>
      </c>
      <c r="E31" s="167" t="s">
        <v>239</v>
      </c>
      <c r="F31" s="168">
        <v>200.91</v>
      </c>
      <c r="G31" s="169"/>
      <c r="H31" s="169"/>
      <c r="I31" s="169"/>
      <c r="J31" s="167">
        <f t="shared" ref="J31:J40" si="3">ROUND(F31*(N31),2)</f>
        <v>8241.33</v>
      </c>
      <c r="K31" s="1">
        <f t="shared" ref="K31:K40" si="4">ROUND(F31*(O31),2)</f>
        <v>0</v>
      </c>
      <c r="L31" s="1">
        <f t="shared" ref="L31:L36" si="5">ROUND(F31*(G31),2)</f>
        <v>0</v>
      </c>
      <c r="M31" s="1"/>
      <c r="N31" s="1">
        <v>41.02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94</v>
      </c>
      <c r="C32" s="171" t="s">
        <v>377</v>
      </c>
      <c r="D32" s="167" t="s">
        <v>378</v>
      </c>
      <c r="E32" s="167" t="s">
        <v>239</v>
      </c>
      <c r="F32" s="168">
        <v>252.982</v>
      </c>
      <c r="G32" s="169"/>
      <c r="H32" s="169"/>
      <c r="I32" s="169"/>
      <c r="J32" s="167">
        <f t="shared" si="3"/>
        <v>3956.64</v>
      </c>
      <c r="K32" s="1">
        <f t="shared" si="4"/>
        <v>0</v>
      </c>
      <c r="L32" s="1">
        <f t="shared" si="5"/>
        <v>0</v>
      </c>
      <c r="M32" s="1"/>
      <c r="N32" s="1">
        <v>15.64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379</v>
      </c>
      <c r="C33" s="171" t="s">
        <v>380</v>
      </c>
      <c r="D33" s="167" t="s">
        <v>381</v>
      </c>
      <c r="E33" s="167" t="s">
        <v>239</v>
      </c>
      <c r="F33" s="168">
        <v>3035.7840000000001</v>
      </c>
      <c r="G33" s="169"/>
      <c r="H33" s="169"/>
      <c r="I33" s="169"/>
      <c r="J33" s="167">
        <f t="shared" si="3"/>
        <v>455.37</v>
      </c>
      <c r="K33" s="1">
        <f t="shared" si="4"/>
        <v>0</v>
      </c>
      <c r="L33" s="1">
        <f t="shared" si="5"/>
        <v>0</v>
      </c>
      <c r="M33" s="1"/>
      <c r="N33" s="1">
        <v>0.15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379</v>
      </c>
      <c r="C34" s="171" t="s">
        <v>382</v>
      </c>
      <c r="D34" s="167" t="s">
        <v>383</v>
      </c>
      <c r="E34" s="167" t="s">
        <v>239</v>
      </c>
      <c r="F34" s="168">
        <v>252.982</v>
      </c>
      <c r="G34" s="169"/>
      <c r="H34" s="169"/>
      <c r="I34" s="169"/>
      <c r="J34" s="167">
        <f t="shared" si="3"/>
        <v>751.36</v>
      </c>
      <c r="K34" s="1">
        <f t="shared" si="4"/>
        <v>0</v>
      </c>
      <c r="L34" s="1">
        <f t="shared" si="5"/>
        <v>0</v>
      </c>
      <c r="M34" s="1"/>
      <c r="N34" s="1">
        <v>2.9699999999999998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107</v>
      </c>
      <c r="C35" s="171" t="s">
        <v>384</v>
      </c>
      <c r="D35" s="167" t="s">
        <v>385</v>
      </c>
      <c r="E35" s="167" t="s">
        <v>239</v>
      </c>
      <c r="F35" s="168">
        <v>52.072499999999998</v>
      </c>
      <c r="G35" s="169"/>
      <c r="H35" s="169"/>
      <c r="I35" s="169"/>
      <c r="J35" s="167">
        <f t="shared" si="3"/>
        <v>593.11</v>
      </c>
      <c r="K35" s="1">
        <f t="shared" si="4"/>
        <v>0</v>
      </c>
      <c r="L35" s="1">
        <f t="shared" si="5"/>
        <v>0</v>
      </c>
      <c r="M35" s="1"/>
      <c r="N35" s="1">
        <v>11.39</v>
      </c>
      <c r="O35" s="1"/>
      <c r="P35" s="166"/>
      <c r="Q35" s="172"/>
      <c r="R35" s="172"/>
      <c r="S35" s="166"/>
      <c r="Z35">
        <v>0</v>
      </c>
    </row>
    <row r="36" spans="1:26" ht="24.95" customHeight="1" x14ac:dyDescent="0.25">
      <c r="A36" s="170"/>
      <c r="B36" s="167" t="s">
        <v>150</v>
      </c>
      <c r="C36" s="171" t="s">
        <v>395</v>
      </c>
      <c r="D36" s="167" t="s">
        <v>396</v>
      </c>
      <c r="E36" s="167" t="s">
        <v>106</v>
      </c>
      <c r="F36" s="168">
        <v>300</v>
      </c>
      <c r="G36" s="169"/>
      <c r="H36" s="169"/>
      <c r="I36" s="169"/>
      <c r="J36" s="167">
        <f t="shared" si="3"/>
        <v>1209</v>
      </c>
      <c r="K36" s="1">
        <f t="shared" si="4"/>
        <v>0</v>
      </c>
      <c r="L36" s="1">
        <f t="shared" si="5"/>
        <v>0</v>
      </c>
      <c r="M36" s="1"/>
      <c r="N36" s="1">
        <v>4.03</v>
      </c>
      <c r="O36" s="1"/>
      <c r="P36" s="166">
        <f>ROUND(F36*(R36),3)</f>
        <v>34.692</v>
      </c>
      <c r="Q36" s="172"/>
      <c r="R36" s="172">
        <v>0.115640638</v>
      </c>
      <c r="S36" s="166"/>
      <c r="Z36">
        <v>0</v>
      </c>
    </row>
    <row r="37" spans="1:26" ht="24.95" customHeight="1" x14ac:dyDescent="0.25">
      <c r="A37" s="170"/>
      <c r="B37" s="167" t="s">
        <v>386</v>
      </c>
      <c r="C37" s="171" t="s">
        <v>387</v>
      </c>
      <c r="D37" s="167" t="s">
        <v>388</v>
      </c>
      <c r="E37" s="167" t="s">
        <v>106</v>
      </c>
      <c r="F37" s="168">
        <v>303</v>
      </c>
      <c r="G37" s="169"/>
      <c r="H37" s="169"/>
      <c r="I37" s="169"/>
      <c r="J37" s="167">
        <f t="shared" si="3"/>
        <v>1684.68</v>
      </c>
      <c r="K37" s="1">
        <f t="shared" si="4"/>
        <v>0</v>
      </c>
      <c r="L37" s="1"/>
      <c r="M37" s="1">
        <f>ROUND(F37*(H37),2)</f>
        <v>0</v>
      </c>
      <c r="N37" s="1">
        <v>5.5600000000000005</v>
      </c>
      <c r="O37" s="1"/>
      <c r="P37" s="166">
        <f>ROUND(F37*(R37),3)</f>
        <v>19.695</v>
      </c>
      <c r="Q37" s="172"/>
      <c r="R37" s="172">
        <v>6.5000000000000002E-2</v>
      </c>
      <c r="S37" s="166"/>
      <c r="Z37">
        <v>0</v>
      </c>
    </row>
    <row r="38" spans="1:26" ht="24.95" customHeight="1" x14ac:dyDescent="0.25">
      <c r="A38" s="170"/>
      <c r="B38" s="167" t="s">
        <v>94</v>
      </c>
      <c r="C38" s="171" t="s">
        <v>348</v>
      </c>
      <c r="D38" s="167" t="s">
        <v>349</v>
      </c>
      <c r="E38" s="167" t="s">
        <v>106</v>
      </c>
      <c r="F38" s="168">
        <v>306.39999999999998</v>
      </c>
      <c r="G38" s="169"/>
      <c r="H38" s="169"/>
      <c r="I38" s="169"/>
      <c r="J38" s="167">
        <f t="shared" si="3"/>
        <v>1626.98</v>
      </c>
      <c r="K38" s="1">
        <f t="shared" si="4"/>
        <v>0</v>
      </c>
      <c r="L38" s="1">
        <f>ROUND(F38*(G38),2)</f>
        <v>0</v>
      </c>
      <c r="M38" s="1"/>
      <c r="N38" s="1">
        <v>5.31</v>
      </c>
      <c r="O38" s="1"/>
      <c r="P38" s="166">
        <f>ROUND(F38*(R38),3)</f>
        <v>0.01</v>
      </c>
      <c r="Q38" s="172"/>
      <c r="R38" s="172">
        <v>3.3599999999999997E-5</v>
      </c>
      <c r="S38" s="166"/>
      <c r="Z38">
        <v>0</v>
      </c>
    </row>
    <row r="39" spans="1:26" ht="24.95" customHeight="1" x14ac:dyDescent="0.25">
      <c r="A39" s="170"/>
      <c r="B39" s="167" t="s">
        <v>191</v>
      </c>
      <c r="C39" s="171" t="s">
        <v>393</v>
      </c>
      <c r="D39" s="167" t="s">
        <v>394</v>
      </c>
      <c r="E39" s="167" t="s">
        <v>97</v>
      </c>
      <c r="F39" s="168">
        <v>1110</v>
      </c>
      <c r="G39" s="169"/>
      <c r="H39" s="169"/>
      <c r="I39" s="169"/>
      <c r="J39" s="167">
        <f t="shared" si="3"/>
        <v>22.2</v>
      </c>
      <c r="K39" s="1">
        <f t="shared" si="4"/>
        <v>0</v>
      </c>
      <c r="L39" s="1">
        <f>ROUND(F39*(G39),2)</f>
        <v>0</v>
      </c>
      <c r="M39" s="1"/>
      <c r="N39" s="1">
        <v>0.02</v>
      </c>
      <c r="O39" s="1"/>
      <c r="P39" s="166"/>
      <c r="Q39" s="172"/>
      <c r="R39" s="172"/>
      <c r="S39" s="166"/>
      <c r="Z39">
        <v>0</v>
      </c>
    </row>
    <row r="40" spans="1:26" ht="24.95" customHeight="1" x14ac:dyDescent="0.25">
      <c r="A40" s="170"/>
      <c r="B40" s="167" t="s">
        <v>430</v>
      </c>
      <c r="C40" s="171" t="s">
        <v>431</v>
      </c>
      <c r="D40" s="167" t="s">
        <v>432</v>
      </c>
      <c r="E40" s="167" t="s">
        <v>110</v>
      </c>
      <c r="F40" s="168">
        <v>4.5</v>
      </c>
      <c r="G40" s="169"/>
      <c r="H40" s="169"/>
      <c r="I40" s="169"/>
      <c r="J40" s="167">
        <f t="shared" si="3"/>
        <v>72.900000000000006</v>
      </c>
      <c r="K40" s="1">
        <f t="shared" si="4"/>
        <v>0</v>
      </c>
      <c r="L40" s="1">
        <f>ROUND(F40*(G40),2)</f>
        <v>0</v>
      </c>
      <c r="M40" s="1"/>
      <c r="N40" s="1">
        <v>16.2</v>
      </c>
      <c r="O40" s="1"/>
      <c r="P40" s="166">
        <f>ROUND(F40*(R40),3)</f>
        <v>6.0000000000000001E-3</v>
      </c>
      <c r="Q40" s="172"/>
      <c r="R40" s="172">
        <v>1.31E-3</v>
      </c>
      <c r="S40" s="166">
        <f>ROUND(F40*(X40),3)</f>
        <v>8.1</v>
      </c>
      <c r="X40">
        <v>1.8</v>
      </c>
      <c r="Z40">
        <v>0</v>
      </c>
    </row>
    <row r="41" spans="1:26" x14ac:dyDescent="0.25">
      <c r="A41" s="155"/>
      <c r="B41" s="155"/>
      <c r="C41" s="155"/>
      <c r="D41" s="155" t="s">
        <v>81</v>
      </c>
      <c r="E41" s="155"/>
      <c r="F41" s="166"/>
      <c r="G41" s="158"/>
      <c r="H41" s="158"/>
      <c r="I41" s="158"/>
      <c r="J41" s="155"/>
      <c r="K41" s="155"/>
      <c r="L41" s="155">
        <f>ROUND((SUM(L30:L40))/1,2)</f>
        <v>0</v>
      </c>
      <c r="M41" s="155">
        <f>ROUND((SUM(M30:M40))/1,2)</f>
        <v>0</v>
      </c>
      <c r="N41" s="155"/>
      <c r="O41" s="155"/>
      <c r="P41" s="173">
        <f>ROUND((SUM(P30:P40))/1,2)</f>
        <v>54.4</v>
      </c>
      <c r="Q41" s="152"/>
      <c r="R41" s="152"/>
      <c r="S41" s="173">
        <f>ROUND((SUM(S30:S40))/1,2)</f>
        <v>8.1</v>
      </c>
      <c r="T41" s="152"/>
      <c r="U41" s="152"/>
      <c r="V41" s="152"/>
      <c r="W41" s="152"/>
      <c r="X41" s="152"/>
      <c r="Y41" s="152"/>
      <c r="Z41" s="152"/>
    </row>
    <row r="42" spans="1:26" x14ac:dyDescent="0.25">
      <c r="A42" s="1"/>
      <c r="B42" s="1"/>
      <c r="C42" s="1"/>
      <c r="D42" s="1"/>
      <c r="E42" s="1"/>
      <c r="F42" s="162"/>
      <c r="G42" s="148"/>
      <c r="H42" s="148"/>
      <c r="I42" s="148"/>
      <c r="J42" s="1"/>
      <c r="K42" s="1"/>
      <c r="L42" s="1"/>
      <c r="M42" s="1"/>
      <c r="N42" s="1"/>
      <c r="O42" s="1"/>
      <c r="P42" s="1"/>
      <c r="S42" s="1"/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6"/>
      <c r="H43" s="156"/>
      <c r="I43" s="156"/>
      <c r="J43" s="155"/>
      <c r="K43" s="155"/>
      <c r="L43" s="155"/>
      <c r="M43" s="155"/>
      <c r="N43" s="155"/>
      <c r="O43" s="155"/>
      <c r="P43" s="155"/>
      <c r="Q43" s="152"/>
      <c r="R43" s="152"/>
      <c r="S43" s="155"/>
      <c r="T43" s="152"/>
      <c r="U43" s="152"/>
      <c r="V43" s="152"/>
      <c r="W43" s="152"/>
      <c r="X43" s="152"/>
      <c r="Y43" s="152"/>
      <c r="Z43" s="152"/>
    </row>
    <row r="44" spans="1:26" ht="24.95" customHeight="1" x14ac:dyDescent="0.25">
      <c r="A44" s="170"/>
      <c r="B44" s="167" t="s">
        <v>191</v>
      </c>
      <c r="C44" s="171" t="s">
        <v>397</v>
      </c>
      <c r="D44" s="167" t="s">
        <v>398</v>
      </c>
      <c r="E44" s="167" t="s">
        <v>239</v>
      </c>
      <c r="F44" s="168">
        <v>159.36559444</v>
      </c>
      <c r="G44" s="169"/>
      <c r="H44" s="169"/>
      <c r="I44" s="169"/>
      <c r="J44" s="167">
        <f>ROUND(F44*(N44),2)</f>
        <v>124.31</v>
      </c>
      <c r="K44" s="1">
        <f>ROUND(F44*(O44),2)</f>
        <v>0</v>
      </c>
      <c r="L44" s="1">
        <f>ROUND(F44*(G44),2)</f>
        <v>0</v>
      </c>
      <c r="M44" s="1"/>
      <c r="N44" s="1">
        <v>0.78</v>
      </c>
      <c r="O44" s="1"/>
      <c r="P44" s="166"/>
      <c r="Q44" s="172"/>
      <c r="R44" s="172"/>
      <c r="S44" s="166"/>
      <c r="Z44">
        <v>0</v>
      </c>
    </row>
    <row r="45" spans="1:26" x14ac:dyDescent="0.25">
      <c r="A45" s="155"/>
      <c r="B45" s="155"/>
      <c r="C45" s="155"/>
      <c r="D45" s="155" t="s">
        <v>82</v>
      </c>
      <c r="E45" s="155"/>
      <c r="F45" s="166"/>
      <c r="G45" s="158"/>
      <c r="H45" s="158"/>
      <c r="I45" s="158"/>
      <c r="J45" s="155"/>
      <c r="K45" s="155"/>
      <c r="L45" s="155">
        <f>ROUND((SUM(L43:L44))/1,2)</f>
        <v>0</v>
      </c>
      <c r="M45" s="155">
        <f>ROUND((SUM(M43:M44))/1,2)</f>
        <v>0</v>
      </c>
      <c r="N45" s="155"/>
      <c r="O45" s="155"/>
      <c r="P45" s="173">
        <f>ROUND((SUM(P43:P44))/1,2)</f>
        <v>0</v>
      </c>
      <c r="S45" s="166">
        <f>ROUND((SUM(S43:S44))/1,2)</f>
        <v>0</v>
      </c>
    </row>
    <row r="46" spans="1:26" x14ac:dyDescent="0.25">
      <c r="A46" s="1"/>
      <c r="B46" s="1"/>
      <c r="C46" s="1"/>
      <c r="D46" s="1"/>
      <c r="E46" s="1"/>
      <c r="F46" s="162"/>
      <c r="G46" s="148"/>
      <c r="H46" s="148"/>
      <c r="I46" s="148"/>
      <c r="J46" s="1"/>
      <c r="K46" s="1"/>
      <c r="L46" s="1"/>
      <c r="M46" s="1"/>
      <c r="N46" s="1"/>
      <c r="O46" s="1"/>
      <c r="P46" s="1"/>
      <c r="S46" s="1"/>
    </row>
    <row r="47" spans="1:26" x14ac:dyDescent="0.25">
      <c r="A47" s="155"/>
      <c r="B47" s="155"/>
      <c r="C47" s="155"/>
      <c r="D47" s="2" t="s">
        <v>75</v>
      </c>
      <c r="E47" s="155"/>
      <c r="F47" s="166"/>
      <c r="G47" s="158"/>
      <c r="H47" s="158"/>
      <c r="I47" s="158"/>
      <c r="J47" s="155"/>
      <c r="K47" s="155"/>
      <c r="L47" s="155">
        <f>ROUND((SUM(L9:L46))/2,2)</f>
        <v>0</v>
      </c>
      <c r="M47" s="155">
        <f>ROUND((SUM(M9:M46))/2,2)</f>
        <v>0</v>
      </c>
      <c r="N47" s="155"/>
      <c r="O47" s="155"/>
      <c r="P47" s="173">
        <f>ROUND((SUM(P9:P46))/2,2)</f>
        <v>159.36000000000001</v>
      </c>
      <c r="S47" s="173">
        <f>ROUND((SUM(S9:S46))/2,2)</f>
        <v>209.01</v>
      </c>
    </row>
    <row r="48" spans="1:26" x14ac:dyDescent="0.25">
      <c r="A48" s="174"/>
      <c r="B48" s="174" t="s">
        <v>18</v>
      </c>
      <c r="C48" s="174"/>
      <c r="D48" s="174"/>
      <c r="E48" s="174"/>
      <c r="F48" s="175" t="s">
        <v>83</v>
      </c>
      <c r="G48" s="176"/>
      <c r="H48" s="176"/>
      <c r="I48" s="176"/>
      <c r="J48" s="174"/>
      <c r="K48" s="174">
        <f>ROUND((SUM(K9:K47)),2)</f>
        <v>0</v>
      </c>
      <c r="L48" s="174">
        <f>ROUND((SUM(L9:L47))/3,2)</f>
        <v>0</v>
      </c>
      <c r="M48" s="174">
        <f>ROUND((SUM(M9:M47))/3,2)</f>
        <v>0</v>
      </c>
      <c r="N48" s="174"/>
      <c r="O48" s="174"/>
      <c r="P48" s="194">
        <f>ROUND((SUM(P9:P47))/3,2)</f>
        <v>159.36000000000001</v>
      </c>
      <c r="Q48" s="152"/>
      <c r="R48" s="152"/>
      <c r="S48" s="194">
        <f>ROUND((SUM(S9:S47))/3,2)</f>
        <v>209.01</v>
      </c>
      <c r="Z48">
        <f>(SUM(Z9:Z47))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6 - Oprava chodníka na ul. M. R. Štefánika</oddHeader>
    <oddFooter>&amp;RStrana &amp;P z &amp;N    &amp;L&amp;7Spracované systémom Systematic®pyramida.wsn, tel.: 051 77 10 585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433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11851'!B16</f>
        <v>0</v>
      </c>
      <c r="E16" s="96">
        <f>'Rekap 11851'!C16</f>
        <v>0</v>
      </c>
      <c r="F16" s="105">
        <f>'Rekap 11851'!D16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11851'!Z56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11851'!K9:'SO 11851'!K55)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11851'!K9:'SO 11851'!K55)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433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11851'!L21</f>
        <v>0</v>
      </c>
      <c r="C11" s="156">
        <f>'SO 11851'!M21</f>
        <v>0</v>
      </c>
      <c r="D11" s="156">
        <f>'SO 11851'!I21</f>
        <v>0</v>
      </c>
      <c r="E11" s="157">
        <f>'SO 11851'!P21</f>
        <v>0</v>
      </c>
      <c r="F11" s="157">
        <f>'SO 11851'!S21</f>
        <v>198.99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11851'!L31</f>
        <v>0</v>
      </c>
      <c r="C12" s="156">
        <f>'SO 11851'!M31</f>
        <v>0</v>
      </c>
      <c r="D12" s="156">
        <f>'SO 11851'!I31</f>
        <v>0</v>
      </c>
      <c r="E12" s="157">
        <f>'SO 11851'!P31</f>
        <v>224.33</v>
      </c>
      <c r="F12" s="157">
        <f>'SO 11851'!S31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11851'!L35</f>
        <v>0</v>
      </c>
      <c r="C13" s="156">
        <f>'SO 11851'!M35</f>
        <v>0</v>
      </c>
      <c r="D13" s="156">
        <f>'SO 11851'!I35</f>
        <v>0</v>
      </c>
      <c r="E13" s="157">
        <f>'SO 11851'!P35</f>
        <v>4.58</v>
      </c>
      <c r="F13" s="157">
        <f>'SO 11851'!S35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11851'!L49</f>
        <v>0</v>
      </c>
      <c r="C14" s="156">
        <f>'SO 11851'!M49</f>
        <v>0</v>
      </c>
      <c r="D14" s="156">
        <f>'SO 11851'!I49</f>
        <v>0</v>
      </c>
      <c r="E14" s="157">
        <f>'SO 11851'!P49</f>
        <v>29.82</v>
      </c>
      <c r="F14" s="157">
        <f>'SO 11851'!S49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11851'!L53</f>
        <v>0</v>
      </c>
      <c r="C15" s="156">
        <f>'SO 11851'!M53</f>
        <v>0</v>
      </c>
      <c r="D15" s="156">
        <f>'SO 11851'!I53</f>
        <v>0</v>
      </c>
      <c r="E15" s="157">
        <f>'SO 11851'!P53</f>
        <v>0</v>
      </c>
      <c r="F15" s="157">
        <f>'SO 11851'!S53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11851'!L55</f>
        <v>0</v>
      </c>
      <c r="C16" s="158">
        <f>'SO 11851'!M55</f>
        <v>0</v>
      </c>
      <c r="D16" s="158">
        <f>'SO 11851'!I55</f>
        <v>0</v>
      </c>
      <c r="E16" s="159">
        <f>'SO 11851'!P55</f>
        <v>258.73</v>
      </c>
      <c r="F16" s="159">
        <f>'SO 11851'!S55</f>
        <v>198.99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11851'!L56</f>
        <v>0</v>
      </c>
      <c r="C18" s="158">
        <f>'SO 11851'!M56</f>
        <v>0</v>
      </c>
      <c r="D18" s="158">
        <f>'SO 11851'!I56</f>
        <v>0</v>
      </c>
      <c r="E18" s="159">
        <f>'SO 11851'!P56</f>
        <v>258.73</v>
      </c>
      <c r="F18" s="159">
        <f>'SO 11851'!S56</f>
        <v>198.99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workbookViewId="0">
      <pane ySplit="8" topLeftCell="A33" activePane="bottomLeft" state="frozen"/>
      <selection pane="bottomLeft" activeCell="G11" sqref="G11:I57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433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49</v>
      </c>
      <c r="G11" s="169"/>
      <c r="H11" s="169"/>
      <c r="I11" s="169"/>
      <c r="J11" s="167">
        <f t="shared" ref="J11:J20" si="0">ROUND(F11*(N11),2)</f>
        <v>48.02</v>
      </c>
      <c r="K11" s="1">
        <f t="shared" ref="K11:K20" si="1">ROUND(F11*(O11),2)</f>
        <v>0</v>
      </c>
      <c r="L11" s="1">
        <f t="shared" ref="L11:L20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8.8689999999999998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176</v>
      </c>
      <c r="G12" s="169"/>
      <c r="H12" s="169"/>
      <c r="I12" s="169"/>
      <c r="J12" s="167">
        <f t="shared" si="0"/>
        <v>158.4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94</v>
      </c>
      <c r="C13" s="171" t="s">
        <v>365</v>
      </c>
      <c r="D13" s="167" t="s">
        <v>366</v>
      </c>
      <c r="E13" s="167" t="s">
        <v>106</v>
      </c>
      <c r="F13" s="168">
        <v>59</v>
      </c>
      <c r="G13" s="169"/>
      <c r="H13" s="169"/>
      <c r="I13" s="169"/>
      <c r="J13" s="167">
        <f t="shared" si="0"/>
        <v>89.09</v>
      </c>
      <c r="K13" s="1">
        <f t="shared" si="1"/>
        <v>0</v>
      </c>
      <c r="L13" s="1">
        <f t="shared" si="2"/>
        <v>0</v>
      </c>
      <c r="M13" s="1"/>
      <c r="N13" s="1">
        <v>1.51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355</v>
      </c>
      <c r="D14" s="167" t="s">
        <v>356</v>
      </c>
      <c r="E14" s="167" t="s">
        <v>110</v>
      </c>
      <c r="F14" s="168">
        <v>19.200000000000003</v>
      </c>
      <c r="G14" s="169"/>
      <c r="H14" s="169"/>
      <c r="I14" s="169"/>
      <c r="J14" s="167">
        <f t="shared" si="0"/>
        <v>802.56</v>
      </c>
      <c r="K14" s="1">
        <f t="shared" si="1"/>
        <v>0</v>
      </c>
      <c r="L14" s="1">
        <f t="shared" si="2"/>
        <v>0</v>
      </c>
      <c r="M14" s="1"/>
      <c r="N14" s="1">
        <v>41.8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357</v>
      </c>
      <c r="D15" s="167" t="s">
        <v>358</v>
      </c>
      <c r="E15" s="167" t="s">
        <v>110</v>
      </c>
      <c r="F15" s="168">
        <v>8.3999999999999986</v>
      </c>
      <c r="G15" s="169"/>
      <c r="H15" s="169"/>
      <c r="I15" s="169"/>
      <c r="J15" s="167">
        <f t="shared" si="0"/>
        <v>28.81</v>
      </c>
      <c r="K15" s="1">
        <f t="shared" si="1"/>
        <v>0</v>
      </c>
      <c r="L15" s="1">
        <f t="shared" si="2"/>
        <v>0</v>
      </c>
      <c r="M15" s="1"/>
      <c r="N15" s="1">
        <v>3.43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359</v>
      </c>
      <c r="D16" s="167" t="s">
        <v>360</v>
      </c>
      <c r="E16" s="167" t="s">
        <v>110</v>
      </c>
      <c r="F16" s="168">
        <v>8.4</v>
      </c>
      <c r="G16" s="169"/>
      <c r="H16" s="169"/>
      <c r="I16" s="169"/>
      <c r="J16" s="167">
        <f t="shared" si="0"/>
        <v>6.3</v>
      </c>
      <c r="K16" s="1">
        <f t="shared" si="1"/>
        <v>0</v>
      </c>
      <c r="L16" s="1">
        <f t="shared" si="2"/>
        <v>0</v>
      </c>
      <c r="M16" s="1"/>
      <c r="N16" s="1">
        <v>0.75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129</v>
      </c>
      <c r="C17" s="171" t="s">
        <v>361</v>
      </c>
      <c r="D17" s="167" t="s">
        <v>362</v>
      </c>
      <c r="E17" s="167" t="s">
        <v>97</v>
      </c>
      <c r="F17" s="168">
        <v>11.8</v>
      </c>
      <c r="G17" s="169"/>
      <c r="H17" s="169"/>
      <c r="I17" s="169"/>
      <c r="J17" s="167">
        <f t="shared" si="0"/>
        <v>28.44</v>
      </c>
      <c r="K17" s="1">
        <f t="shared" si="1"/>
        <v>0</v>
      </c>
      <c r="L17" s="1">
        <f t="shared" si="2"/>
        <v>0</v>
      </c>
      <c r="M17" s="1"/>
      <c r="N17" s="1">
        <v>2.41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363</v>
      </c>
      <c r="D18" s="167" t="s">
        <v>364</v>
      </c>
      <c r="E18" s="167" t="s">
        <v>110</v>
      </c>
      <c r="F18" s="168">
        <v>10.799999999999999</v>
      </c>
      <c r="G18" s="169"/>
      <c r="H18" s="169"/>
      <c r="I18" s="169"/>
      <c r="J18" s="167">
        <f t="shared" si="0"/>
        <v>27.32</v>
      </c>
      <c r="K18" s="1">
        <f t="shared" si="1"/>
        <v>0</v>
      </c>
      <c r="L18" s="1">
        <f t="shared" si="2"/>
        <v>0</v>
      </c>
      <c r="M18" s="1"/>
      <c r="N18" s="1">
        <v>2.5300000000000002</v>
      </c>
      <c r="O18" s="1"/>
      <c r="P18" s="166"/>
      <c r="Q18" s="172"/>
      <c r="R18" s="172"/>
      <c r="S18" s="166"/>
      <c r="Z18">
        <v>0</v>
      </c>
    </row>
    <row r="19" spans="1:26" ht="24.95" customHeight="1" x14ac:dyDescent="0.25">
      <c r="A19" s="170"/>
      <c r="B19" s="167" t="s">
        <v>94</v>
      </c>
      <c r="C19" s="171" t="s">
        <v>434</v>
      </c>
      <c r="D19" s="167" t="s">
        <v>435</v>
      </c>
      <c r="E19" s="167" t="s">
        <v>97</v>
      </c>
      <c r="F19" s="168">
        <v>638</v>
      </c>
      <c r="G19" s="169"/>
      <c r="H19" s="169"/>
      <c r="I19" s="169"/>
      <c r="J19" s="167">
        <f t="shared" si="0"/>
        <v>669.9</v>
      </c>
      <c r="K19" s="1">
        <f t="shared" si="1"/>
        <v>0</v>
      </c>
      <c r="L19" s="1">
        <f t="shared" si="2"/>
        <v>0</v>
      </c>
      <c r="M19" s="1"/>
      <c r="N19" s="1">
        <v>1.05</v>
      </c>
      <c r="O19" s="1"/>
      <c r="P19" s="166"/>
      <c r="Q19" s="172"/>
      <c r="R19" s="172"/>
      <c r="S19" s="166">
        <f>ROUND(F19*(X19),3)</f>
        <v>88.043999999999997</v>
      </c>
      <c r="X19">
        <v>0.13800000000000001</v>
      </c>
      <c r="Z19">
        <v>0</v>
      </c>
    </row>
    <row r="20" spans="1:26" ht="24.95" customHeight="1" x14ac:dyDescent="0.25">
      <c r="A20" s="170"/>
      <c r="B20" s="167" t="s">
        <v>94</v>
      </c>
      <c r="C20" s="171" t="s">
        <v>436</v>
      </c>
      <c r="D20" s="167" t="s">
        <v>437</v>
      </c>
      <c r="E20" s="167" t="s">
        <v>97</v>
      </c>
      <c r="F20" s="168">
        <v>638</v>
      </c>
      <c r="G20" s="169"/>
      <c r="H20" s="169"/>
      <c r="I20" s="169"/>
      <c r="J20" s="167">
        <f t="shared" si="0"/>
        <v>236.06</v>
      </c>
      <c r="K20" s="1">
        <f t="shared" si="1"/>
        <v>0</v>
      </c>
      <c r="L20" s="1">
        <f t="shared" si="2"/>
        <v>0</v>
      </c>
      <c r="M20" s="1"/>
      <c r="N20" s="1">
        <v>0.37</v>
      </c>
      <c r="O20" s="1"/>
      <c r="P20" s="166"/>
      <c r="Q20" s="172"/>
      <c r="R20" s="172"/>
      <c r="S20" s="166">
        <f>ROUND(F20*(X20),3)</f>
        <v>102.08</v>
      </c>
      <c r="X20">
        <v>0.16</v>
      </c>
      <c r="Z20">
        <v>0</v>
      </c>
    </row>
    <row r="21" spans="1:26" x14ac:dyDescent="0.25">
      <c r="A21" s="155"/>
      <c r="B21" s="155"/>
      <c r="C21" s="155"/>
      <c r="D21" s="155" t="s">
        <v>76</v>
      </c>
      <c r="E21" s="155"/>
      <c r="F21" s="166"/>
      <c r="G21" s="158"/>
      <c r="H21" s="158"/>
      <c r="I21" s="158"/>
      <c r="J21" s="155"/>
      <c r="K21" s="155"/>
      <c r="L21" s="155">
        <f>ROUND((SUM(L10:L20))/1,2)</f>
        <v>0</v>
      </c>
      <c r="M21" s="155">
        <f>ROUND((SUM(M10:M20))/1,2)</f>
        <v>0</v>
      </c>
      <c r="N21" s="155"/>
      <c r="O21" s="155"/>
      <c r="P21" s="173">
        <f>ROUND((SUM(P10:P20))/1,2)</f>
        <v>0</v>
      </c>
      <c r="Q21" s="152"/>
      <c r="R21" s="152"/>
      <c r="S21" s="173">
        <f>ROUND((SUM(S10:S20))/1,2)</f>
        <v>198.99</v>
      </c>
      <c r="T21" s="152"/>
      <c r="U21" s="152"/>
      <c r="V21" s="152"/>
      <c r="W21" s="152"/>
      <c r="X21" s="152"/>
      <c r="Y21" s="152"/>
      <c r="Z21" s="152"/>
    </row>
    <row r="22" spans="1:26" x14ac:dyDescent="0.25">
      <c r="A22" s="1"/>
      <c r="B22" s="1"/>
      <c r="C22" s="1"/>
      <c r="D22" s="1"/>
      <c r="E22" s="1"/>
      <c r="F22" s="162"/>
      <c r="G22" s="148"/>
      <c r="H22" s="148"/>
      <c r="I22" s="148"/>
      <c r="J22" s="1"/>
      <c r="K22" s="1"/>
      <c r="L22" s="1"/>
      <c r="M22" s="1"/>
      <c r="N22" s="1"/>
      <c r="O22" s="1"/>
      <c r="P22" s="1"/>
      <c r="S22" s="1"/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6"/>
      <c r="H23" s="156"/>
      <c r="I23" s="156"/>
      <c r="J23" s="155"/>
      <c r="K23" s="155"/>
      <c r="L23" s="155"/>
      <c r="M23" s="155"/>
      <c r="N23" s="155"/>
      <c r="O23" s="155"/>
      <c r="P23" s="155"/>
      <c r="Q23" s="152"/>
      <c r="R23" s="152"/>
      <c r="S23" s="155"/>
      <c r="T23" s="152"/>
      <c r="U23" s="152"/>
      <c r="V23" s="152"/>
      <c r="W23" s="152"/>
      <c r="X23" s="152"/>
      <c r="Y23" s="152"/>
      <c r="Z23" s="152"/>
    </row>
    <row r="24" spans="1:26" ht="24.95" customHeight="1" x14ac:dyDescent="0.25">
      <c r="A24" s="170"/>
      <c r="B24" s="167" t="s">
        <v>150</v>
      </c>
      <c r="C24" s="171" t="s">
        <v>367</v>
      </c>
      <c r="D24" s="167" t="s">
        <v>368</v>
      </c>
      <c r="E24" s="167" t="s">
        <v>97</v>
      </c>
      <c r="F24" s="168">
        <v>673</v>
      </c>
      <c r="G24" s="169"/>
      <c r="H24" s="169"/>
      <c r="I24" s="169"/>
      <c r="J24" s="167">
        <f t="shared" ref="J24:J30" si="3">ROUND(F24*(N24),2)</f>
        <v>148.06</v>
      </c>
      <c r="K24" s="1">
        <f t="shared" ref="K24:K30" si="4">ROUND(F24*(O24),2)</f>
        <v>0</v>
      </c>
      <c r="L24" s="1">
        <f t="shared" ref="L24:L29" si="5">ROUND(F24*(G24),2)</f>
        <v>0</v>
      </c>
      <c r="M24" s="1"/>
      <c r="N24" s="1">
        <v>0.22</v>
      </c>
      <c r="O24" s="1"/>
      <c r="P24" s="166">
        <f>ROUND(F24*(R24),3)</f>
        <v>0.47799999999999998</v>
      </c>
      <c r="Q24" s="172"/>
      <c r="R24" s="172">
        <v>7.1000000000000002E-4</v>
      </c>
      <c r="S24" s="166"/>
      <c r="Z24">
        <v>0</v>
      </c>
    </row>
    <row r="25" spans="1:26" ht="35.1" customHeight="1" x14ac:dyDescent="0.25">
      <c r="A25" s="170"/>
      <c r="B25" s="167" t="s">
        <v>209</v>
      </c>
      <c r="C25" s="171" t="s">
        <v>369</v>
      </c>
      <c r="D25" s="167" t="s">
        <v>370</v>
      </c>
      <c r="E25" s="167" t="s">
        <v>97</v>
      </c>
      <c r="F25" s="168">
        <v>35</v>
      </c>
      <c r="G25" s="169"/>
      <c r="H25" s="169"/>
      <c r="I25" s="169"/>
      <c r="J25" s="167">
        <f t="shared" si="3"/>
        <v>318.85000000000002</v>
      </c>
      <c r="K25" s="1">
        <f t="shared" si="4"/>
        <v>0</v>
      </c>
      <c r="L25" s="1">
        <f t="shared" si="5"/>
        <v>0</v>
      </c>
      <c r="M25" s="1"/>
      <c r="N25" s="1">
        <v>9.11</v>
      </c>
      <c r="O25" s="1"/>
      <c r="P25" s="166"/>
      <c r="Q25" s="172"/>
      <c r="R25" s="172"/>
      <c r="S25" s="166"/>
      <c r="Z25">
        <v>0</v>
      </c>
    </row>
    <row r="26" spans="1:26" ht="24.95" customHeight="1" x14ac:dyDescent="0.25">
      <c r="A26" s="170"/>
      <c r="B26" s="167" t="s">
        <v>150</v>
      </c>
      <c r="C26" s="171" t="s">
        <v>411</v>
      </c>
      <c r="D26" s="167" t="s">
        <v>412</v>
      </c>
      <c r="E26" s="167" t="s">
        <v>97</v>
      </c>
      <c r="F26" s="168">
        <v>628.625</v>
      </c>
      <c r="G26" s="169"/>
      <c r="H26" s="169"/>
      <c r="I26" s="169"/>
      <c r="J26" s="167">
        <f t="shared" si="3"/>
        <v>4601.54</v>
      </c>
      <c r="K26" s="1">
        <f t="shared" si="4"/>
        <v>0</v>
      </c>
      <c r="L26" s="1">
        <f t="shared" si="5"/>
        <v>0</v>
      </c>
      <c r="M26" s="1"/>
      <c r="N26" s="1">
        <v>7.32</v>
      </c>
      <c r="O26" s="1"/>
      <c r="P26" s="166">
        <f>ROUND(F26*(R26),3)</f>
        <v>81.507999999999996</v>
      </c>
      <c r="Q26" s="172"/>
      <c r="R26" s="172">
        <v>0.12966</v>
      </c>
      <c r="S26" s="166"/>
      <c r="Z26">
        <v>0</v>
      </c>
    </row>
    <row r="27" spans="1:26" ht="24.95" customHeight="1" x14ac:dyDescent="0.25">
      <c r="A27" s="170"/>
      <c r="B27" s="167" t="s">
        <v>150</v>
      </c>
      <c r="C27" s="171" t="s">
        <v>371</v>
      </c>
      <c r="D27" s="167" t="s">
        <v>372</v>
      </c>
      <c r="E27" s="167" t="s">
        <v>97</v>
      </c>
      <c r="F27" s="168">
        <v>9.375</v>
      </c>
      <c r="G27" s="169"/>
      <c r="H27" s="169"/>
      <c r="I27" s="169"/>
      <c r="J27" s="167">
        <f t="shared" si="3"/>
        <v>52.97</v>
      </c>
      <c r="K27" s="1">
        <f t="shared" si="4"/>
        <v>0</v>
      </c>
      <c r="L27" s="1">
        <f t="shared" si="5"/>
        <v>0</v>
      </c>
      <c r="M27" s="1"/>
      <c r="N27" s="1">
        <v>5.65</v>
      </c>
      <c r="O27" s="1"/>
      <c r="P27" s="166">
        <f>ROUND(F27*(R27),3)</f>
        <v>0.97299999999999998</v>
      </c>
      <c r="Q27" s="172"/>
      <c r="R27" s="172">
        <v>0.10374</v>
      </c>
      <c r="S27" s="166"/>
      <c r="Z27">
        <v>0</v>
      </c>
    </row>
    <row r="28" spans="1:26" ht="24.95" customHeight="1" x14ac:dyDescent="0.25">
      <c r="A28" s="170"/>
      <c r="B28" s="167" t="s">
        <v>150</v>
      </c>
      <c r="C28" s="171" t="s">
        <v>438</v>
      </c>
      <c r="D28" s="167" t="s">
        <v>439</v>
      </c>
      <c r="E28" s="167" t="s">
        <v>97</v>
      </c>
      <c r="F28" s="168">
        <v>628.625</v>
      </c>
      <c r="G28" s="169"/>
      <c r="H28" s="169"/>
      <c r="I28" s="169"/>
      <c r="J28" s="167">
        <f t="shared" si="3"/>
        <v>1131.53</v>
      </c>
      <c r="K28" s="1">
        <f t="shared" si="4"/>
        <v>0</v>
      </c>
      <c r="L28" s="1">
        <f t="shared" si="5"/>
        <v>0</v>
      </c>
      <c r="M28" s="1"/>
      <c r="N28" s="1">
        <v>1.8</v>
      </c>
      <c r="O28" s="1"/>
      <c r="P28" s="166">
        <f>ROUND(F28*(R28),3)</f>
        <v>84.581000000000003</v>
      </c>
      <c r="Q28" s="172"/>
      <c r="R28" s="172">
        <v>0.13455</v>
      </c>
      <c r="S28" s="166"/>
      <c r="Z28">
        <v>0</v>
      </c>
    </row>
    <row r="29" spans="1:26" ht="24.95" customHeight="1" x14ac:dyDescent="0.25">
      <c r="A29" s="170"/>
      <c r="B29" s="167" t="s">
        <v>150</v>
      </c>
      <c r="C29" s="171" t="s">
        <v>440</v>
      </c>
      <c r="D29" s="167" t="s">
        <v>441</v>
      </c>
      <c r="E29" s="167" t="s">
        <v>97</v>
      </c>
      <c r="F29" s="168">
        <v>181</v>
      </c>
      <c r="G29" s="169"/>
      <c r="H29" s="169"/>
      <c r="I29" s="169"/>
      <c r="J29" s="167">
        <f t="shared" si="3"/>
        <v>506.8</v>
      </c>
      <c r="K29" s="1">
        <f t="shared" si="4"/>
        <v>0</v>
      </c>
      <c r="L29" s="1">
        <f t="shared" si="5"/>
        <v>0</v>
      </c>
      <c r="M29" s="1"/>
      <c r="N29" s="1">
        <v>2.8</v>
      </c>
      <c r="O29" s="1"/>
      <c r="P29" s="166">
        <f>ROUND(F29*(R29),3)</f>
        <v>23.879000000000001</v>
      </c>
      <c r="Q29" s="172"/>
      <c r="R29" s="172">
        <v>0.13192999999999999</v>
      </c>
      <c r="S29" s="166"/>
      <c r="Z29">
        <v>0</v>
      </c>
    </row>
    <row r="30" spans="1:26" ht="24.95" customHeight="1" x14ac:dyDescent="0.25">
      <c r="A30" s="170"/>
      <c r="B30" s="167" t="s">
        <v>173</v>
      </c>
      <c r="C30" s="171" t="s">
        <v>442</v>
      </c>
      <c r="D30" s="167" t="s">
        <v>443</v>
      </c>
      <c r="E30" s="167" t="s">
        <v>97</v>
      </c>
      <c r="F30" s="168">
        <v>182.81</v>
      </c>
      <c r="G30" s="169"/>
      <c r="H30" s="169"/>
      <c r="I30" s="169"/>
      <c r="J30" s="167">
        <f t="shared" si="3"/>
        <v>2012.74</v>
      </c>
      <c r="K30" s="1">
        <f t="shared" si="4"/>
        <v>0</v>
      </c>
      <c r="L30" s="1"/>
      <c r="M30" s="1">
        <f>ROUND(F30*(H30),2)</f>
        <v>0</v>
      </c>
      <c r="N30" s="1">
        <v>11.01</v>
      </c>
      <c r="O30" s="1"/>
      <c r="P30" s="166">
        <f>ROUND(F30*(R30),3)</f>
        <v>32.905999999999999</v>
      </c>
      <c r="Q30" s="172"/>
      <c r="R30" s="172">
        <v>0.18</v>
      </c>
      <c r="S30" s="166"/>
      <c r="Z30">
        <v>0</v>
      </c>
    </row>
    <row r="31" spans="1:26" x14ac:dyDescent="0.25">
      <c r="A31" s="155"/>
      <c r="B31" s="155"/>
      <c r="C31" s="155"/>
      <c r="D31" s="155" t="s">
        <v>78</v>
      </c>
      <c r="E31" s="155"/>
      <c r="F31" s="166"/>
      <c r="G31" s="158"/>
      <c r="H31" s="158"/>
      <c r="I31" s="158"/>
      <c r="J31" s="155"/>
      <c r="K31" s="155"/>
      <c r="L31" s="155">
        <f>ROUND((SUM(L23:L30))/1,2)</f>
        <v>0</v>
      </c>
      <c r="M31" s="155">
        <f>ROUND((SUM(M23:M30))/1,2)</f>
        <v>0</v>
      </c>
      <c r="N31" s="155"/>
      <c r="O31" s="155"/>
      <c r="P31" s="173">
        <f>ROUND((SUM(P23:P30))/1,2)</f>
        <v>224.33</v>
      </c>
      <c r="Q31" s="152"/>
      <c r="R31" s="152"/>
      <c r="S31" s="173">
        <f>ROUND((SUM(S23:S30))/1,2)</f>
        <v>0</v>
      </c>
      <c r="T31" s="152"/>
      <c r="U31" s="152"/>
      <c r="V31" s="152"/>
      <c r="W31" s="152"/>
      <c r="X31" s="152"/>
      <c r="Y31" s="152"/>
      <c r="Z31" s="152"/>
    </row>
    <row r="32" spans="1:26" x14ac:dyDescent="0.25">
      <c r="A32" s="1"/>
      <c r="B32" s="1"/>
      <c r="C32" s="1"/>
      <c r="D32" s="1"/>
      <c r="E32" s="1"/>
      <c r="F32" s="162"/>
      <c r="G32" s="148"/>
      <c r="H32" s="148"/>
      <c r="I32" s="148"/>
      <c r="J32" s="1"/>
      <c r="K32" s="1"/>
      <c r="L32" s="1"/>
      <c r="M32" s="1"/>
      <c r="N32" s="1"/>
      <c r="O32" s="1"/>
      <c r="P32" s="1"/>
      <c r="S32" s="1"/>
    </row>
    <row r="33" spans="1:26" x14ac:dyDescent="0.25">
      <c r="A33" s="155"/>
      <c r="B33" s="155"/>
      <c r="C33" s="155"/>
      <c r="D33" s="155" t="s">
        <v>80</v>
      </c>
      <c r="E33" s="155"/>
      <c r="F33" s="166"/>
      <c r="G33" s="156"/>
      <c r="H33" s="156"/>
      <c r="I33" s="156"/>
      <c r="J33" s="155"/>
      <c r="K33" s="155"/>
      <c r="L33" s="155"/>
      <c r="M33" s="155"/>
      <c r="N33" s="155"/>
      <c r="O33" s="155"/>
      <c r="P33" s="155"/>
      <c r="Q33" s="152"/>
      <c r="R33" s="152"/>
      <c r="S33" s="155"/>
      <c r="T33" s="152"/>
      <c r="U33" s="152"/>
      <c r="V33" s="152"/>
      <c r="W33" s="152"/>
      <c r="X33" s="152"/>
      <c r="Y33" s="152"/>
      <c r="Z33" s="152"/>
    </row>
    <row r="34" spans="1:26" ht="24.95" customHeight="1" x14ac:dyDescent="0.25">
      <c r="A34" s="170"/>
      <c r="B34" s="167" t="s">
        <v>191</v>
      </c>
      <c r="C34" s="171" t="s">
        <v>373</v>
      </c>
      <c r="D34" s="167" t="s">
        <v>374</v>
      </c>
      <c r="E34" s="167" t="s">
        <v>194</v>
      </c>
      <c r="F34" s="168">
        <v>10</v>
      </c>
      <c r="G34" s="169"/>
      <c r="H34" s="169"/>
      <c r="I34" s="169"/>
      <c r="J34" s="167">
        <f>ROUND(F34*(N34),2)</f>
        <v>549.70000000000005</v>
      </c>
      <c r="K34" s="1">
        <f>ROUND(F34*(O34),2)</f>
        <v>0</v>
      </c>
      <c r="L34" s="1">
        <f>ROUND(F34*(G34),2)</f>
        <v>0</v>
      </c>
      <c r="M34" s="1"/>
      <c r="N34" s="1">
        <v>54.97</v>
      </c>
      <c r="O34" s="1"/>
      <c r="P34" s="166">
        <f>ROUND(F34*(R34),3)</f>
        <v>4.5839999999999996</v>
      </c>
      <c r="Q34" s="172"/>
      <c r="R34" s="172">
        <v>0.45837129999999998</v>
      </c>
      <c r="S34" s="166"/>
      <c r="Z34">
        <v>0</v>
      </c>
    </row>
    <row r="35" spans="1:26" x14ac:dyDescent="0.25">
      <c r="A35" s="155"/>
      <c r="B35" s="155"/>
      <c r="C35" s="155"/>
      <c r="D35" s="155" t="s">
        <v>80</v>
      </c>
      <c r="E35" s="155"/>
      <c r="F35" s="166"/>
      <c r="G35" s="158"/>
      <c r="H35" s="158"/>
      <c r="I35" s="158"/>
      <c r="J35" s="155"/>
      <c r="K35" s="155"/>
      <c r="L35" s="155">
        <f>ROUND((SUM(L33:L34))/1,2)</f>
        <v>0</v>
      </c>
      <c r="M35" s="155">
        <f>ROUND((SUM(M33:M34))/1,2)</f>
        <v>0</v>
      </c>
      <c r="N35" s="155"/>
      <c r="O35" s="155"/>
      <c r="P35" s="173">
        <f>ROUND((SUM(P33:P34))/1,2)</f>
        <v>4.58</v>
      </c>
      <c r="Q35" s="152"/>
      <c r="R35" s="152"/>
      <c r="S35" s="173">
        <f>ROUND((SUM(S33:S34))/1,2)</f>
        <v>0</v>
      </c>
      <c r="T35" s="152"/>
      <c r="U35" s="152"/>
      <c r="V35" s="152"/>
      <c r="W35" s="152"/>
      <c r="X35" s="152"/>
      <c r="Y35" s="152"/>
      <c r="Z35" s="152"/>
    </row>
    <row r="36" spans="1:26" x14ac:dyDescent="0.25">
      <c r="A36" s="1"/>
      <c r="B36" s="1"/>
      <c r="C36" s="1"/>
      <c r="D36" s="1"/>
      <c r="E36" s="1"/>
      <c r="F36" s="162"/>
      <c r="G36" s="148"/>
      <c r="H36" s="148"/>
      <c r="I36" s="148"/>
      <c r="J36" s="1"/>
      <c r="K36" s="1"/>
      <c r="L36" s="1"/>
      <c r="M36" s="1"/>
      <c r="N36" s="1"/>
      <c r="O36" s="1"/>
      <c r="P36" s="1"/>
      <c r="S36" s="1"/>
    </row>
    <row r="37" spans="1:26" x14ac:dyDescent="0.25">
      <c r="A37" s="155"/>
      <c r="B37" s="155"/>
      <c r="C37" s="155"/>
      <c r="D37" s="155" t="s">
        <v>81</v>
      </c>
      <c r="E37" s="155"/>
      <c r="F37" s="166"/>
      <c r="G37" s="156"/>
      <c r="H37" s="156"/>
      <c r="I37" s="156"/>
      <c r="J37" s="155"/>
      <c r="K37" s="155"/>
      <c r="L37" s="155"/>
      <c r="M37" s="155"/>
      <c r="N37" s="155"/>
      <c r="O37" s="155"/>
      <c r="P37" s="155"/>
      <c r="Q37" s="152"/>
      <c r="R37" s="152"/>
      <c r="S37" s="155"/>
      <c r="T37" s="152"/>
      <c r="U37" s="152"/>
      <c r="V37" s="152"/>
      <c r="W37" s="152"/>
      <c r="X37" s="152"/>
      <c r="Y37" s="152"/>
      <c r="Z37" s="152"/>
    </row>
    <row r="38" spans="1:26" ht="24.95" customHeight="1" x14ac:dyDescent="0.25">
      <c r="A38" s="170"/>
      <c r="B38" s="167" t="s">
        <v>107</v>
      </c>
      <c r="C38" s="171" t="s">
        <v>375</v>
      </c>
      <c r="D38" s="167" t="s">
        <v>376</v>
      </c>
      <c r="E38" s="167" t="s">
        <v>239</v>
      </c>
      <c r="F38" s="168">
        <v>8.8689999999999998</v>
      </c>
      <c r="G38" s="169"/>
      <c r="H38" s="169"/>
      <c r="I38" s="169"/>
      <c r="J38" s="167">
        <f t="shared" ref="J38:J48" si="6">ROUND(F38*(N38),2)</f>
        <v>363.81</v>
      </c>
      <c r="K38" s="1">
        <f t="shared" ref="K38:K48" si="7">ROUND(F38*(O38),2)</f>
        <v>0</v>
      </c>
      <c r="L38" s="1">
        <f t="shared" ref="L38:L43" si="8">ROUND(F38*(G38),2)</f>
        <v>0</v>
      </c>
      <c r="M38" s="1"/>
      <c r="N38" s="1">
        <v>41.02</v>
      </c>
      <c r="O38" s="1"/>
      <c r="P38" s="166"/>
      <c r="Q38" s="172"/>
      <c r="R38" s="172"/>
      <c r="S38" s="166"/>
      <c r="Z38">
        <v>0</v>
      </c>
    </row>
    <row r="39" spans="1:26" ht="24.95" customHeight="1" x14ac:dyDescent="0.25">
      <c r="A39" s="170"/>
      <c r="B39" s="167" t="s">
        <v>94</v>
      </c>
      <c r="C39" s="171" t="s">
        <v>377</v>
      </c>
      <c r="D39" s="167" t="s">
        <v>378</v>
      </c>
      <c r="E39" s="167" t="s">
        <v>239</v>
      </c>
      <c r="F39" s="168">
        <v>139.94200000000001</v>
      </c>
      <c r="G39" s="169"/>
      <c r="H39" s="169"/>
      <c r="I39" s="169"/>
      <c r="J39" s="167">
        <f t="shared" si="6"/>
        <v>2188.69</v>
      </c>
      <c r="K39" s="1">
        <f t="shared" si="7"/>
        <v>0</v>
      </c>
      <c r="L39" s="1">
        <f t="shared" si="8"/>
        <v>0</v>
      </c>
      <c r="M39" s="1"/>
      <c r="N39" s="1">
        <v>15.64</v>
      </c>
      <c r="O39" s="1"/>
      <c r="P39" s="166"/>
      <c r="Q39" s="172"/>
      <c r="R39" s="172"/>
      <c r="S39" s="166"/>
      <c r="Z39">
        <v>0</v>
      </c>
    </row>
    <row r="40" spans="1:26" ht="24.95" customHeight="1" x14ac:dyDescent="0.25">
      <c r="A40" s="170"/>
      <c r="B40" s="167" t="s">
        <v>379</v>
      </c>
      <c r="C40" s="171" t="s">
        <v>380</v>
      </c>
      <c r="D40" s="167" t="s">
        <v>381</v>
      </c>
      <c r="E40" s="167" t="s">
        <v>239</v>
      </c>
      <c r="F40" s="168">
        <v>1679.3040000000001</v>
      </c>
      <c r="G40" s="169"/>
      <c r="H40" s="169"/>
      <c r="I40" s="169"/>
      <c r="J40" s="167">
        <f t="shared" si="6"/>
        <v>251.9</v>
      </c>
      <c r="K40" s="1">
        <f t="shared" si="7"/>
        <v>0</v>
      </c>
      <c r="L40" s="1">
        <f t="shared" si="8"/>
        <v>0</v>
      </c>
      <c r="M40" s="1"/>
      <c r="N40" s="1">
        <v>0.15</v>
      </c>
      <c r="O40" s="1"/>
      <c r="P40" s="166"/>
      <c r="Q40" s="172"/>
      <c r="R40" s="172"/>
      <c r="S40" s="166"/>
      <c r="Z40">
        <v>0</v>
      </c>
    </row>
    <row r="41" spans="1:26" ht="24.95" customHeight="1" x14ac:dyDescent="0.25">
      <c r="A41" s="170"/>
      <c r="B41" s="167" t="s">
        <v>379</v>
      </c>
      <c r="C41" s="171" t="s">
        <v>382</v>
      </c>
      <c r="D41" s="167" t="s">
        <v>383</v>
      </c>
      <c r="E41" s="167" t="s">
        <v>239</v>
      </c>
      <c r="F41" s="168">
        <v>139.94200000000001</v>
      </c>
      <c r="G41" s="169"/>
      <c r="H41" s="169"/>
      <c r="I41" s="169"/>
      <c r="J41" s="167">
        <f t="shared" si="6"/>
        <v>415.63</v>
      </c>
      <c r="K41" s="1">
        <f t="shared" si="7"/>
        <v>0</v>
      </c>
      <c r="L41" s="1">
        <f t="shared" si="8"/>
        <v>0</v>
      </c>
      <c r="M41" s="1"/>
      <c r="N41" s="1">
        <v>2.9699999999999998</v>
      </c>
      <c r="O41" s="1"/>
      <c r="P41" s="166"/>
      <c r="Q41" s="172"/>
      <c r="R41" s="172"/>
      <c r="S41" s="166"/>
      <c r="Z41">
        <v>0</v>
      </c>
    </row>
    <row r="42" spans="1:26" ht="24.95" customHeight="1" x14ac:dyDescent="0.25">
      <c r="A42" s="170"/>
      <c r="B42" s="167" t="s">
        <v>107</v>
      </c>
      <c r="C42" s="171" t="s">
        <v>384</v>
      </c>
      <c r="D42" s="167" t="s">
        <v>385</v>
      </c>
      <c r="E42" s="167" t="s">
        <v>239</v>
      </c>
      <c r="F42" s="168">
        <v>131.07300000000001</v>
      </c>
      <c r="G42" s="169"/>
      <c r="H42" s="169"/>
      <c r="I42" s="169"/>
      <c r="J42" s="167">
        <f t="shared" si="6"/>
        <v>1492.92</v>
      </c>
      <c r="K42" s="1">
        <f t="shared" si="7"/>
        <v>0</v>
      </c>
      <c r="L42" s="1">
        <f t="shared" si="8"/>
        <v>0</v>
      </c>
      <c r="M42" s="1"/>
      <c r="N42" s="1">
        <v>11.39</v>
      </c>
      <c r="O42" s="1"/>
      <c r="P42" s="166"/>
      <c r="Q42" s="172"/>
      <c r="R42" s="172"/>
      <c r="S42" s="166"/>
      <c r="Z42">
        <v>0</v>
      </c>
    </row>
    <row r="43" spans="1:26" ht="24.95" customHeight="1" x14ac:dyDescent="0.25">
      <c r="A43" s="170"/>
      <c r="B43" s="167" t="s">
        <v>150</v>
      </c>
      <c r="C43" s="171" t="s">
        <v>395</v>
      </c>
      <c r="D43" s="167" t="s">
        <v>396</v>
      </c>
      <c r="E43" s="167" t="s">
        <v>106</v>
      </c>
      <c r="F43" s="168">
        <v>59</v>
      </c>
      <c r="G43" s="169"/>
      <c r="H43" s="169"/>
      <c r="I43" s="169"/>
      <c r="J43" s="167">
        <f t="shared" si="6"/>
        <v>237.77</v>
      </c>
      <c r="K43" s="1">
        <f t="shared" si="7"/>
        <v>0</v>
      </c>
      <c r="L43" s="1">
        <f t="shared" si="8"/>
        <v>0</v>
      </c>
      <c r="M43" s="1"/>
      <c r="N43" s="1">
        <v>4.03</v>
      </c>
      <c r="O43" s="1"/>
      <c r="P43" s="166">
        <f>ROUND(F43*(R43),3)</f>
        <v>6.8230000000000004</v>
      </c>
      <c r="Q43" s="172"/>
      <c r="R43" s="172">
        <v>0.115640638</v>
      </c>
      <c r="S43" s="166"/>
      <c r="Z43">
        <v>0</v>
      </c>
    </row>
    <row r="44" spans="1:26" ht="24.95" customHeight="1" x14ac:dyDescent="0.25">
      <c r="A44" s="170"/>
      <c r="B44" s="167" t="s">
        <v>386</v>
      </c>
      <c r="C44" s="171" t="s">
        <v>387</v>
      </c>
      <c r="D44" s="167" t="s">
        <v>388</v>
      </c>
      <c r="E44" s="167" t="s">
        <v>106</v>
      </c>
      <c r="F44" s="168">
        <v>59.59</v>
      </c>
      <c r="G44" s="169"/>
      <c r="H44" s="169"/>
      <c r="I44" s="169"/>
      <c r="J44" s="167">
        <f t="shared" si="6"/>
        <v>331.32</v>
      </c>
      <c r="K44" s="1">
        <f t="shared" si="7"/>
        <v>0</v>
      </c>
      <c r="L44" s="1"/>
      <c r="M44" s="1">
        <f>ROUND(F44*(H44),2)</f>
        <v>0</v>
      </c>
      <c r="N44" s="1">
        <v>5.5600000000000005</v>
      </c>
      <c r="O44" s="1"/>
      <c r="P44" s="166">
        <f>ROUND(F44*(R44),3)</f>
        <v>3.8730000000000002</v>
      </c>
      <c r="Q44" s="172"/>
      <c r="R44" s="172">
        <v>6.5000000000000002E-2</v>
      </c>
      <c r="S44" s="166"/>
      <c r="Z44">
        <v>0</v>
      </c>
    </row>
    <row r="45" spans="1:26" ht="24.95" customHeight="1" x14ac:dyDescent="0.25">
      <c r="A45" s="170"/>
      <c r="B45" s="167" t="s">
        <v>150</v>
      </c>
      <c r="C45" s="171" t="s">
        <v>224</v>
      </c>
      <c r="D45" s="167" t="s">
        <v>225</v>
      </c>
      <c r="E45" s="167" t="s">
        <v>106</v>
      </c>
      <c r="F45" s="168">
        <v>181</v>
      </c>
      <c r="G45" s="169"/>
      <c r="H45" s="169"/>
      <c r="I45" s="169"/>
      <c r="J45" s="167">
        <f t="shared" si="6"/>
        <v>651.6</v>
      </c>
      <c r="K45" s="1">
        <f t="shared" si="7"/>
        <v>0</v>
      </c>
      <c r="L45" s="1">
        <f>ROUND(F45*(G45),2)</f>
        <v>0</v>
      </c>
      <c r="M45" s="1"/>
      <c r="N45" s="1">
        <v>3.6</v>
      </c>
      <c r="O45" s="1"/>
      <c r="P45" s="166">
        <f>ROUND(F45*(R45),3)</f>
        <v>19.117000000000001</v>
      </c>
      <c r="Q45" s="172"/>
      <c r="R45" s="172">
        <v>0.1056194639</v>
      </c>
      <c r="S45" s="166"/>
      <c r="Z45">
        <v>0</v>
      </c>
    </row>
    <row r="46" spans="1:26" ht="24.95" customHeight="1" x14ac:dyDescent="0.25">
      <c r="A46" s="170"/>
      <c r="B46" s="167" t="s">
        <v>389</v>
      </c>
      <c r="C46" s="171" t="s">
        <v>390</v>
      </c>
      <c r="D46" s="167" t="s">
        <v>391</v>
      </c>
      <c r="E46" s="167" t="s">
        <v>392</v>
      </c>
      <c r="F46" s="168">
        <v>182.81</v>
      </c>
      <c r="G46" s="169"/>
      <c r="H46" s="169"/>
      <c r="I46" s="169"/>
      <c r="J46" s="167">
        <f t="shared" si="6"/>
        <v>436.92</v>
      </c>
      <c r="K46" s="1">
        <f t="shared" si="7"/>
        <v>0</v>
      </c>
      <c r="L46" s="1"/>
      <c r="M46" s="1">
        <f>ROUND(F46*(H46),2)</f>
        <v>0</v>
      </c>
      <c r="N46" s="1">
        <v>2.39</v>
      </c>
      <c r="O46" s="1"/>
      <c r="P46" s="166"/>
      <c r="Q46" s="172"/>
      <c r="R46" s="172"/>
      <c r="S46" s="166"/>
      <c r="Z46">
        <v>0</v>
      </c>
    </row>
    <row r="47" spans="1:26" ht="24.95" customHeight="1" x14ac:dyDescent="0.25">
      <c r="A47" s="170"/>
      <c r="B47" s="167" t="s">
        <v>94</v>
      </c>
      <c r="C47" s="171" t="s">
        <v>348</v>
      </c>
      <c r="D47" s="167" t="s">
        <v>349</v>
      </c>
      <c r="E47" s="167" t="s">
        <v>106</v>
      </c>
      <c r="F47" s="168">
        <v>61</v>
      </c>
      <c r="G47" s="169"/>
      <c r="H47" s="169"/>
      <c r="I47" s="169"/>
      <c r="J47" s="167">
        <f t="shared" si="6"/>
        <v>323.91000000000003</v>
      </c>
      <c r="K47" s="1">
        <f t="shared" si="7"/>
        <v>0</v>
      </c>
      <c r="L47" s="1">
        <f>ROUND(F47*(G47),2)</f>
        <v>0</v>
      </c>
      <c r="M47" s="1"/>
      <c r="N47" s="1">
        <v>5.31</v>
      </c>
      <c r="O47" s="1"/>
      <c r="P47" s="166">
        <f>ROUND(F47*(R47),3)</f>
        <v>2E-3</v>
      </c>
      <c r="Q47" s="172"/>
      <c r="R47" s="172">
        <v>3.3599999999999997E-5</v>
      </c>
      <c r="S47" s="166"/>
      <c r="Z47">
        <v>0</v>
      </c>
    </row>
    <row r="48" spans="1:26" ht="24.95" customHeight="1" x14ac:dyDescent="0.25">
      <c r="A48" s="170"/>
      <c r="B48" s="167" t="s">
        <v>191</v>
      </c>
      <c r="C48" s="171" t="s">
        <v>393</v>
      </c>
      <c r="D48" s="167" t="s">
        <v>394</v>
      </c>
      <c r="E48" s="167" t="s">
        <v>97</v>
      </c>
      <c r="F48" s="168">
        <v>9.375</v>
      </c>
      <c r="G48" s="169"/>
      <c r="H48" s="169"/>
      <c r="I48" s="169"/>
      <c r="J48" s="167">
        <f t="shared" si="6"/>
        <v>0.19</v>
      </c>
      <c r="K48" s="1">
        <f t="shared" si="7"/>
        <v>0</v>
      </c>
      <c r="L48" s="1">
        <f>ROUND(F48*(G48),2)</f>
        <v>0</v>
      </c>
      <c r="M48" s="1"/>
      <c r="N48" s="1">
        <v>0.02</v>
      </c>
      <c r="O48" s="1"/>
      <c r="P48" s="166"/>
      <c r="Q48" s="172"/>
      <c r="R48" s="172"/>
      <c r="S48" s="166"/>
      <c r="Z48">
        <v>0</v>
      </c>
    </row>
    <row r="49" spans="1:26" x14ac:dyDescent="0.25">
      <c r="A49" s="155"/>
      <c r="B49" s="155"/>
      <c r="C49" s="155"/>
      <c r="D49" s="155" t="s">
        <v>81</v>
      </c>
      <c r="E49" s="155"/>
      <c r="F49" s="166"/>
      <c r="G49" s="158"/>
      <c r="H49" s="158"/>
      <c r="I49" s="158"/>
      <c r="J49" s="155"/>
      <c r="K49" s="155"/>
      <c r="L49" s="155">
        <f>ROUND((SUM(L37:L48))/1,2)</f>
        <v>0</v>
      </c>
      <c r="M49" s="155">
        <f>ROUND((SUM(M37:M48))/1,2)</f>
        <v>0</v>
      </c>
      <c r="N49" s="155"/>
      <c r="O49" s="155"/>
      <c r="P49" s="173">
        <f>ROUND((SUM(P37:P48))/1,2)</f>
        <v>29.82</v>
      </c>
      <c r="Q49" s="152"/>
      <c r="R49" s="152"/>
      <c r="S49" s="173">
        <f>ROUND((SUM(S37:S48))/1,2)</f>
        <v>0</v>
      </c>
      <c r="T49" s="152"/>
      <c r="U49" s="152"/>
      <c r="V49" s="152"/>
      <c r="W49" s="152"/>
      <c r="X49" s="152"/>
      <c r="Y49" s="152"/>
      <c r="Z49" s="152"/>
    </row>
    <row r="50" spans="1:26" x14ac:dyDescent="0.25">
      <c r="A50" s="1"/>
      <c r="B50" s="1"/>
      <c r="C50" s="1"/>
      <c r="D50" s="1"/>
      <c r="E50" s="1"/>
      <c r="F50" s="162"/>
      <c r="G50" s="148"/>
      <c r="H50" s="148"/>
      <c r="I50" s="148"/>
      <c r="J50" s="1"/>
      <c r="K50" s="1"/>
      <c r="L50" s="1"/>
      <c r="M50" s="1"/>
      <c r="N50" s="1"/>
      <c r="O50" s="1"/>
      <c r="P50" s="1"/>
      <c r="S50" s="1"/>
    </row>
    <row r="51" spans="1:26" x14ac:dyDescent="0.25">
      <c r="A51" s="155"/>
      <c r="B51" s="155"/>
      <c r="C51" s="155"/>
      <c r="D51" s="155" t="s">
        <v>82</v>
      </c>
      <c r="E51" s="155"/>
      <c r="F51" s="166"/>
      <c r="G51" s="156"/>
      <c r="H51" s="156"/>
      <c r="I51" s="156"/>
      <c r="J51" s="155"/>
      <c r="K51" s="155"/>
      <c r="L51" s="155"/>
      <c r="M51" s="155"/>
      <c r="N51" s="155"/>
      <c r="O51" s="155"/>
      <c r="P51" s="155"/>
      <c r="Q51" s="152"/>
      <c r="R51" s="152"/>
      <c r="S51" s="155"/>
      <c r="T51" s="152"/>
      <c r="U51" s="152"/>
      <c r="V51" s="152"/>
      <c r="W51" s="152"/>
      <c r="X51" s="152"/>
      <c r="Y51" s="152"/>
      <c r="Z51" s="152"/>
    </row>
    <row r="52" spans="1:26" ht="24.95" customHeight="1" x14ac:dyDescent="0.25">
      <c r="A52" s="170"/>
      <c r="B52" s="167" t="s">
        <v>191</v>
      </c>
      <c r="C52" s="171" t="s">
        <v>397</v>
      </c>
      <c r="D52" s="167" t="s">
        <v>398</v>
      </c>
      <c r="E52" s="167" t="s">
        <v>239</v>
      </c>
      <c r="F52" s="168">
        <v>258.7235669579</v>
      </c>
      <c r="G52" s="169"/>
      <c r="H52" s="169"/>
      <c r="I52" s="169"/>
      <c r="J52" s="167">
        <f>ROUND(F52*(N52),2)</f>
        <v>201.8</v>
      </c>
      <c r="K52" s="1">
        <f>ROUND(F52*(O52),2)</f>
        <v>0</v>
      </c>
      <c r="L52" s="1">
        <f>ROUND(F52*(G52),2)</f>
        <v>0</v>
      </c>
      <c r="M52" s="1"/>
      <c r="N52" s="1">
        <v>0.78</v>
      </c>
      <c r="O52" s="1"/>
      <c r="P52" s="166"/>
      <c r="Q52" s="172"/>
      <c r="R52" s="172"/>
      <c r="S52" s="166"/>
      <c r="Z52">
        <v>0</v>
      </c>
    </row>
    <row r="53" spans="1:26" x14ac:dyDescent="0.25">
      <c r="A53" s="155"/>
      <c r="B53" s="155"/>
      <c r="C53" s="155"/>
      <c r="D53" s="155" t="s">
        <v>82</v>
      </c>
      <c r="E53" s="155"/>
      <c r="F53" s="166"/>
      <c r="G53" s="158"/>
      <c r="H53" s="158"/>
      <c r="I53" s="158"/>
      <c r="J53" s="155"/>
      <c r="K53" s="155"/>
      <c r="L53" s="155">
        <f>ROUND((SUM(L51:L52))/1,2)</f>
        <v>0</v>
      </c>
      <c r="M53" s="155">
        <f>ROUND((SUM(M51:M52))/1,2)</f>
        <v>0</v>
      </c>
      <c r="N53" s="155"/>
      <c r="O53" s="155"/>
      <c r="P53" s="173">
        <f>ROUND((SUM(P51:P52))/1,2)</f>
        <v>0</v>
      </c>
      <c r="S53" s="166">
        <f>ROUND((SUM(S51:S52))/1,2)</f>
        <v>0</v>
      </c>
    </row>
    <row r="54" spans="1:26" x14ac:dyDescent="0.25">
      <c r="A54" s="1"/>
      <c r="B54" s="1"/>
      <c r="C54" s="1"/>
      <c r="D54" s="1"/>
      <c r="E54" s="1"/>
      <c r="F54" s="162"/>
      <c r="G54" s="148"/>
      <c r="H54" s="148"/>
      <c r="I54" s="148"/>
      <c r="J54" s="1"/>
      <c r="K54" s="1"/>
      <c r="L54" s="1"/>
      <c r="M54" s="1"/>
      <c r="N54" s="1"/>
      <c r="O54" s="1"/>
      <c r="P54" s="1"/>
      <c r="S54" s="1"/>
    </row>
    <row r="55" spans="1:26" x14ac:dyDescent="0.25">
      <c r="A55" s="155"/>
      <c r="B55" s="155"/>
      <c r="C55" s="155"/>
      <c r="D55" s="2" t="s">
        <v>75</v>
      </c>
      <c r="E55" s="155"/>
      <c r="F55" s="166"/>
      <c r="G55" s="158"/>
      <c r="H55" s="158"/>
      <c r="I55" s="158"/>
      <c r="J55" s="155"/>
      <c r="K55" s="155"/>
      <c r="L55" s="155">
        <f>ROUND((SUM(L9:L54))/2,2)</f>
        <v>0</v>
      </c>
      <c r="M55" s="155">
        <f>ROUND((SUM(M9:M54))/2,2)</f>
        <v>0</v>
      </c>
      <c r="N55" s="155"/>
      <c r="O55" s="155"/>
      <c r="P55" s="173">
        <f>ROUND((SUM(P9:P54))/2,2)</f>
        <v>258.73</v>
      </c>
      <c r="S55" s="173">
        <f>ROUND((SUM(S9:S54))/2,2)</f>
        <v>198.99</v>
      </c>
    </row>
    <row r="56" spans="1:26" x14ac:dyDescent="0.25">
      <c r="A56" s="174"/>
      <c r="B56" s="174" t="s">
        <v>19</v>
      </c>
      <c r="C56" s="174"/>
      <c r="D56" s="174"/>
      <c r="E56" s="174"/>
      <c r="F56" s="175" t="s">
        <v>83</v>
      </c>
      <c r="G56" s="176"/>
      <c r="H56" s="176"/>
      <c r="I56" s="176"/>
      <c r="J56" s="174"/>
      <c r="K56" s="174">
        <f>ROUND((SUM(K9:K55)),2)</f>
        <v>0</v>
      </c>
      <c r="L56" s="174">
        <f>ROUND((SUM(L9:L55))/3,2)</f>
        <v>0</v>
      </c>
      <c r="M56" s="174">
        <f>ROUND((SUM(M9:M55))/3,2)</f>
        <v>0</v>
      </c>
      <c r="N56" s="174"/>
      <c r="O56" s="174"/>
      <c r="P56" s="194">
        <f>ROUND((SUM(P9:P55))/3,2)</f>
        <v>258.73</v>
      </c>
      <c r="Q56" s="152"/>
      <c r="R56" s="152"/>
      <c r="S56" s="194">
        <f>ROUND((SUM(S9:S55))/3,2)</f>
        <v>198.99</v>
      </c>
      <c r="Z56">
        <f>(SUM(Z9:Z55))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7 - Oprava chodníka na ul. Dr. C. Daxnera</oddHeader>
    <oddFooter>&amp;RStrana &amp;P z &amp;N    &amp;L&amp;7Spracované systémom Systematic®pyramida.wsn, tel.: 051 77 10 585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444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11853'!B17</f>
        <v>0</v>
      </c>
      <c r="E16" s="96">
        <f>'Rekap 11853'!C17</f>
        <v>0</v>
      </c>
      <c r="F16" s="105">
        <f>'Rekap 11853'!D17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11853'!Z58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11853'!K9:'SO 11853'!K57)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11853'!K9:'SO 11853'!K57)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444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11853'!L21</f>
        <v>0</v>
      </c>
      <c r="C11" s="156">
        <f>'SO 11853'!M21</f>
        <v>0</v>
      </c>
      <c r="D11" s="156">
        <f>'SO 11853'!I21</f>
        <v>0</v>
      </c>
      <c r="E11" s="157">
        <f>'SO 11853'!P21</f>
        <v>0</v>
      </c>
      <c r="F11" s="157">
        <f>'SO 11853'!S21</f>
        <v>54.3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77</v>
      </c>
      <c r="B12" s="156">
        <f>'SO 11853'!L25</f>
        <v>0</v>
      </c>
      <c r="C12" s="156">
        <f>'SO 11853'!M25</f>
        <v>0</v>
      </c>
      <c r="D12" s="156">
        <f>'SO 11853'!I25</f>
        <v>0</v>
      </c>
      <c r="E12" s="157">
        <f>'SO 11853'!P25</f>
        <v>45.18</v>
      </c>
      <c r="F12" s="157">
        <f>'SO 11853'!S25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445</v>
      </c>
      <c r="B13" s="156">
        <f>'SO 11853'!L30</f>
        <v>0</v>
      </c>
      <c r="C13" s="156">
        <f>'SO 11853'!M30</f>
        <v>0</v>
      </c>
      <c r="D13" s="156">
        <f>'SO 11853'!I30</f>
        <v>0</v>
      </c>
      <c r="E13" s="157">
        <f>'SO 11853'!P30</f>
        <v>22.88</v>
      </c>
      <c r="F13" s="157">
        <f>'SO 11853'!S30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78</v>
      </c>
      <c r="B14" s="156">
        <f>'SO 11853'!L36</f>
        <v>0</v>
      </c>
      <c r="C14" s="156">
        <f>'SO 11853'!M36</f>
        <v>0</v>
      </c>
      <c r="D14" s="156">
        <f>'SO 11853'!I36</f>
        <v>0</v>
      </c>
      <c r="E14" s="157">
        <f>'SO 11853'!P36</f>
        <v>25.11</v>
      </c>
      <c r="F14" s="157">
        <f>'SO 11853'!S36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81</v>
      </c>
      <c r="B15" s="156">
        <f>'SO 11853'!L51</f>
        <v>0</v>
      </c>
      <c r="C15" s="156">
        <f>'SO 11853'!M51</f>
        <v>0</v>
      </c>
      <c r="D15" s="156">
        <f>'SO 11853'!I51</f>
        <v>0</v>
      </c>
      <c r="E15" s="157">
        <f>'SO 11853'!P51</f>
        <v>34.46</v>
      </c>
      <c r="F15" s="157">
        <f>'SO 11853'!S51</f>
        <v>41.8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155" t="s">
        <v>82</v>
      </c>
      <c r="B16" s="156">
        <f>'SO 11853'!L55</f>
        <v>0</v>
      </c>
      <c r="C16" s="156">
        <f>'SO 11853'!M55</f>
        <v>0</v>
      </c>
      <c r="D16" s="156">
        <f>'SO 11853'!I55</f>
        <v>0</v>
      </c>
      <c r="E16" s="157">
        <f>'SO 11853'!P55</f>
        <v>0</v>
      </c>
      <c r="F16" s="157">
        <f>'SO 11853'!S55</f>
        <v>0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2" t="s">
        <v>75</v>
      </c>
      <c r="B17" s="158">
        <f>'SO 11853'!L57</f>
        <v>0</v>
      </c>
      <c r="C17" s="158">
        <f>'SO 11853'!M57</f>
        <v>0</v>
      </c>
      <c r="D17" s="158">
        <f>'SO 11853'!I57</f>
        <v>0</v>
      </c>
      <c r="E17" s="159">
        <f>'SO 11853'!P57</f>
        <v>127.63</v>
      </c>
      <c r="F17" s="159">
        <f>'SO 11853'!S57</f>
        <v>96.1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x14ac:dyDescent="0.25">
      <c r="A18" s="1"/>
      <c r="B18" s="148"/>
      <c r="C18" s="148"/>
      <c r="D18" s="148"/>
      <c r="E18" s="147"/>
      <c r="F18" s="147"/>
    </row>
    <row r="19" spans="1:26" x14ac:dyDescent="0.25">
      <c r="A19" s="2" t="s">
        <v>83</v>
      </c>
      <c r="B19" s="158">
        <f>'SO 11853'!L58</f>
        <v>0</v>
      </c>
      <c r="C19" s="158">
        <f>'SO 11853'!M58</f>
        <v>0</v>
      </c>
      <c r="D19" s="158">
        <f>'SO 11853'!I58</f>
        <v>0</v>
      </c>
      <c r="E19" s="159">
        <f>'SO 11853'!P58</f>
        <v>127.63</v>
      </c>
      <c r="F19" s="159">
        <f>'SO 11853'!S58</f>
        <v>96.1</v>
      </c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workbookViewId="0">
      <pane ySplit="8" topLeftCell="A38" activePane="bottomLeft" state="frozen"/>
      <selection pane="bottomLeft" activeCell="G10" sqref="G10:I61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444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300</v>
      </c>
      <c r="G11" s="169"/>
      <c r="H11" s="169"/>
      <c r="I11" s="169"/>
      <c r="J11" s="167">
        <f t="shared" ref="J11:J20" si="0">ROUND(F11*(N11),2)</f>
        <v>294</v>
      </c>
      <c r="K11" s="1">
        <f t="shared" ref="K11:K20" si="1">ROUND(F11*(O11),2)</f>
        <v>0</v>
      </c>
      <c r="L11" s="1">
        <f t="shared" ref="L11:L20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54.3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120</v>
      </c>
      <c r="G12" s="169"/>
      <c r="H12" s="169"/>
      <c r="I12" s="169"/>
      <c r="J12" s="167">
        <f t="shared" si="0"/>
        <v>108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94</v>
      </c>
      <c r="C13" s="171" t="s">
        <v>365</v>
      </c>
      <c r="D13" s="167" t="s">
        <v>366</v>
      </c>
      <c r="E13" s="167" t="s">
        <v>106</v>
      </c>
      <c r="F13" s="168">
        <v>120</v>
      </c>
      <c r="G13" s="169"/>
      <c r="H13" s="169"/>
      <c r="I13" s="169"/>
      <c r="J13" s="167">
        <f t="shared" si="0"/>
        <v>181.2</v>
      </c>
      <c r="K13" s="1">
        <f t="shared" si="1"/>
        <v>0</v>
      </c>
      <c r="L13" s="1">
        <f t="shared" si="2"/>
        <v>0</v>
      </c>
      <c r="M13" s="1"/>
      <c r="N13" s="1">
        <v>1.51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355</v>
      </c>
      <c r="D14" s="167" t="s">
        <v>356</v>
      </c>
      <c r="E14" s="167" t="s">
        <v>110</v>
      </c>
      <c r="F14" s="168">
        <v>47.8</v>
      </c>
      <c r="G14" s="169"/>
      <c r="H14" s="169"/>
      <c r="I14" s="169"/>
      <c r="J14" s="167">
        <f t="shared" si="0"/>
        <v>1998.04</v>
      </c>
      <c r="K14" s="1">
        <f t="shared" si="1"/>
        <v>0</v>
      </c>
      <c r="L14" s="1">
        <f t="shared" si="2"/>
        <v>0</v>
      </c>
      <c r="M14" s="1"/>
      <c r="N14" s="1">
        <v>41.8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357</v>
      </c>
      <c r="D15" s="167" t="s">
        <v>358</v>
      </c>
      <c r="E15" s="167" t="s">
        <v>110</v>
      </c>
      <c r="F15" s="168">
        <v>37</v>
      </c>
      <c r="G15" s="169"/>
      <c r="H15" s="169"/>
      <c r="I15" s="169"/>
      <c r="J15" s="167">
        <f t="shared" si="0"/>
        <v>126.91</v>
      </c>
      <c r="K15" s="1">
        <f t="shared" si="1"/>
        <v>0</v>
      </c>
      <c r="L15" s="1">
        <f t="shared" si="2"/>
        <v>0</v>
      </c>
      <c r="M15" s="1"/>
      <c r="N15" s="1">
        <v>3.43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359</v>
      </c>
      <c r="D16" s="167" t="s">
        <v>360</v>
      </c>
      <c r="E16" s="167" t="s">
        <v>110</v>
      </c>
      <c r="F16" s="168">
        <v>37</v>
      </c>
      <c r="G16" s="169"/>
      <c r="H16" s="169"/>
      <c r="I16" s="169"/>
      <c r="J16" s="167">
        <f t="shared" si="0"/>
        <v>27.75</v>
      </c>
      <c r="K16" s="1">
        <f t="shared" si="1"/>
        <v>0</v>
      </c>
      <c r="L16" s="1">
        <f t="shared" si="2"/>
        <v>0</v>
      </c>
      <c r="M16" s="1"/>
      <c r="N16" s="1">
        <v>0.75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129</v>
      </c>
      <c r="C17" s="171" t="s">
        <v>361</v>
      </c>
      <c r="D17" s="167" t="s">
        <v>362</v>
      </c>
      <c r="E17" s="167" t="s">
        <v>97</v>
      </c>
      <c r="F17" s="168">
        <v>24</v>
      </c>
      <c r="G17" s="169"/>
      <c r="H17" s="169"/>
      <c r="I17" s="169"/>
      <c r="J17" s="167">
        <f t="shared" si="0"/>
        <v>57.84</v>
      </c>
      <c r="K17" s="1">
        <f t="shared" si="1"/>
        <v>0</v>
      </c>
      <c r="L17" s="1">
        <f t="shared" si="2"/>
        <v>0</v>
      </c>
      <c r="M17" s="1"/>
      <c r="N17" s="1">
        <v>2.41</v>
      </c>
      <c r="O17" s="1"/>
      <c r="P17" s="166"/>
      <c r="Q17" s="172"/>
      <c r="R17" s="172"/>
      <c r="S17" s="166"/>
      <c r="Z17">
        <v>0</v>
      </c>
    </row>
    <row r="18" spans="1:26" ht="24.95" customHeight="1" x14ac:dyDescent="0.25">
      <c r="A18" s="170"/>
      <c r="B18" s="167" t="s">
        <v>107</v>
      </c>
      <c r="C18" s="171" t="s">
        <v>363</v>
      </c>
      <c r="D18" s="167" t="s">
        <v>364</v>
      </c>
      <c r="E18" s="167" t="s">
        <v>110</v>
      </c>
      <c r="F18" s="168">
        <v>46.8</v>
      </c>
      <c r="G18" s="169"/>
      <c r="H18" s="169"/>
      <c r="I18" s="169"/>
      <c r="J18" s="167">
        <f t="shared" si="0"/>
        <v>118.4</v>
      </c>
      <c r="K18" s="1">
        <f t="shared" si="1"/>
        <v>0</v>
      </c>
      <c r="L18" s="1">
        <f t="shared" si="2"/>
        <v>0</v>
      </c>
      <c r="M18" s="1"/>
      <c r="N18" s="1">
        <v>2.5300000000000002</v>
      </c>
      <c r="O18" s="1"/>
      <c r="P18" s="166"/>
      <c r="Q18" s="172"/>
      <c r="R18" s="172"/>
      <c r="S18" s="166"/>
      <c r="Z18">
        <v>0</v>
      </c>
    </row>
    <row r="19" spans="1:26" ht="24.95" customHeight="1" x14ac:dyDescent="0.25">
      <c r="A19" s="170"/>
      <c r="B19" s="167" t="s">
        <v>107</v>
      </c>
      <c r="C19" s="171" t="s">
        <v>400</v>
      </c>
      <c r="D19" s="167" t="s">
        <v>401</v>
      </c>
      <c r="E19" s="167" t="s">
        <v>110</v>
      </c>
      <c r="F19" s="168">
        <v>36</v>
      </c>
      <c r="G19" s="169"/>
      <c r="H19" s="169"/>
      <c r="I19" s="169"/>
      <c r="J19" s="167">
        <f t="shared" si="0"/>
        <v>144.36000000000001</v>
      </c>
      <c r="K19" s="1">
        <f t="shared" si="1"/>
        <v>0</v>
      </c>
      <c r="L19" s="1">
        <f t="shared" si="2"/>
        <v>0</v>
      </c>
      <c r="M19" s="1"/>
      <c r="N19" s="1">
        <v>4.01</v>
      </c>
      <c r="O19" s="1"/>
      <c r="P19" s="166"/>
      <c r="Q19" s="172"/>
      <c r="R19" s="172"/>
      <c r="S19" s="166"/>
      <c r="Z19">
        <v>0</v>
      </c>
    </row>
    <row r="20" spans="1:26" ht="24.95" customHeight="1" x14ac:dyDescent="0.25">
      <c r="A20" s="170"/>
      <c r="B20" s="167" t="s">
        <v>107</v>
      </c>
      <c r="C20" s="171" t="s">
        <v>406</v>
      </c>
      <c r="D20" s="167" t="s">
        <v>123</v>
      </c>
      <c r="E20" s="167" t="s">
        <v>110</v>
      </c>
      <c r="F20" s="168">
        <v>18</v>
      </c>
      <c r="G20" s="169"/>
      <c r="H20" s="169"/>
      <c r="I20" s="169"/>
      <c r="J20" s="167">
        <f t="shared" si="0"/>
        <v>12.24</v>
      </c>
      <c r="K20" s="1">
        <f t="shared" si="1"/>
        <v>0</v>
      </c>
      <c r="L20" s="1">
        <f t="shared" si="2"/>
        <v>0</v>
      </c>
      <c r="M20" s="1"/>
      <c r="N20" s="1">
        <v>0.68</v>
      </c>
      <c r="O20" s="1"/>
      <c r="P20" s="166"/>
      <c r="Q20" s="172"/>
      <c r="R20" s="172"/>
      <c r="S20" s="166"/>
      <c r="Z20">
        <v>0</v>
      </c>
    </row>
    <row r="21" spans="1:26" x14ac:dyDescent="0.25">
      <c r="A21" s="155"/>
      <c r="B21" s="155"/>
      <c r="C21" s="155"/>
      <c r="D21" s="155" t="s">
        <v>76</v>
      </c>
      <c r="E21" s="155"/>
      <c r="F21" s="166"/>
      <c r="G21" s="158"/>
      <c r="H21" s="158"/>
      <c r="I21" s="158"/>
      <c r="J21" s="155"/>
      <c r="K21" s="155"/>
      <c r="L21" s="155">
        <f>ROUND((SUM(L10:L20))/1,2)</f>
        <v>0</v>
      </c>
      <c r="M21" s="155">
        <f>ROUND((SUM(M10:M20))/1,2)</f>
        <v>0</v>
      </c>
      <c r="N21" s="155"/>
      <c r="O21" s="155"/>
      <c r="P21" s="173">
        <f>ROUND((SUM(P10:P20))/1,2)</f>
        <v>0</v>
      </c>
      <c r="Q21" s="152"/>
      <c r="R21" s="152"/>
      <c r="S21" s="173">
        <f>ROUND((SUM(S10:S20))/1,2)</f>
        <v>54.3</v>
      </c>
      <c r="T21" s="152"/>
      <c r="U21" s="152"/>
      <c r="V21" s="152"/>
      <c r="W21" s="152"/>
      <c r="X21" s="152"/>
      <c r="Y21" s="152"/>
      <c r="Z21" s="152"/>
    </row>
    <row r="22" spans="1:26" x14ac:dyDescent="0.25">
      <c r="A22" s="1"/>
      <c r="B22" s="1"/>
      <c r="C22" s="1"/>
      <c r="D22" s="1"/>
      <c r="E22" s="1"/>
      <c r="F22" s="162"/>
      <c r="G22" s="148"/>
      <c r="H22" s="148"/>
      <c r="I22" s="148"/>
      <c r="J22" s="1"/>
      <c r="K22" s="1"/>
      <c r="L22" s="1"/>
      <c r="M22" s="1"/>
      <c r="N22" s="1"/>
      <c r="O22" s="1"/>
      <c r="P22" s="1"/>
      <c r="S22" s="1"/>
    </row>
    <row r="23" spans="1:26" x14ac:dyDescent="0.25">
      <c r="A23" s="155"/>
      <c r="B23" s="155"/>
      <c r="C23" s="155"/>
      <c r="D23" s="155" t="s">
        <v>77</v>
      </c>
      <c r="E23" s="155"/>
      <c r="F23" s="166"/>
      <c r="G23" s="156"/>
      <c r="H23" s="156"/>
      <c r="I23" s="156"/>
      <c r="J23" s="155"/>
      <c r="K23" s="155"/>
      <c r="L23" s="155"/>
      <c r="M23" s="155"/>
      <c r="N23" s="155"/>
      <c r="O23" s="155"/>
      <c r="P23" s="155"/>
      <c r="Q23" s="152"/>
      <c r="R23" s="152"/>
      <c r="S23" s="155"/>
      <c r="T23" s="152"/>
      <c r="U23" s="152"/>
      <c r="V23" s="152"/>
      <c r="W23" s="152"/>
      <c r="X23" s="152"/>
      <c r="Y23" s="152"/>
      <c r="Z23" s="152"/>
    </row>
    <row r="24" spans="1:26" ht="24.95" customHeight="1" x14ac:dyDescent="0.25">
      <c r="A24" s="170"/>
      <c r="B24" s="167" t="s">
        <v>188</v>
      </c>
      <c r="C24" s="171" t="s">
        <v>446</v>
      </c>
      <c r="D24" s="167" t="s">
        <v>447</v>
      </c>
      <c r="E24" s="167" t="s">
        <v>110</v>
      </c>
      <c r="F24" s="168">
        <v>19</v>
      </c>
      <c r="G24" s="169"/>
      <c r="H24" s="169"/>
      <c r="I24" s="169"/>
      <c r="J24" s="167">
        <f>ROUND(F24*(N24),2)</f>
        <v>1100.29</v>
      </c>
      <c r="K24" s="1">
        <f>ROUND(F24*(O24),2)</f>
        <v>0</v>
      </c>
      <c r="L24" s="1">
        <f>ROUND(F24*(G24),2)</f>
        <v>0</v>
      </c>
      <c r="M24" s="1"/>
      <c r="N24" s="1">
        <v>57.91</v>
      </c>
      <c r="O24" s="1"/>
      <c r="P24" s="166">
        <f>ROUND(F24*(R24),3)</f>
        <v>45.18</v>
      </c>
      <c r="Q24" s="172"/>
      <c r="R24" s="172">
        <v>2.3778966129999999</v>
      </c>
      <c r="S24" s="166"/>
      <c r="Z24">
        <v>0</v>
      </c>
    </row>
    <row r="25" spans="1:26" x14ac:dyDescent="0.25">
      <c r="A25" s="155"/>
      <c r="B25" s="155"/>
      <c r="C25" s="155"/>
      <c r="D25" s="155" t="s">
        <v>77</v>
      </c>
      <c r="E25" s="155"/>
      <c r="F25" s="166"/>
      <c r="G25" s="158"/>
      <c r="H25" s="158"/>
      <c r="I25" s="158"/>
      <c r="J25" s="155"/>
      <c r="K25" s="155"/>
      <c r="L25" s="155">
        <f>ROUND((SUM(L23:L24))/1,2)</f>
        <v>0</v>
      </c>
      <c r="M25" s="155">
        <f>ROUND((SUM(M23:M24))/1,2)</f>
        <v>0</v>
      </c>
      <c r="N25" s="155"/>
      <c r="O25" s="155"/>
      <c r="P25" s="173">
        <f>ROUND((SUM(P23:P24))/1,2)</f>
        <v>45.18</v>
      </c>
      <c r="Q25" s="152"/>
      <c r="R25" s="152"/>
      <c r="S25" s="173">
        <f>ROUND((SUM(S23:S24))/1,2)</f>
        <v>0</v>
      </c>
      <c r="T25" s="152"/>
      <c r="U25" s="152"/>
      <c r="V25" s="152"/>
      <c r="W25" s="152"/>
      <c r="X25" s="152"/>
      <c r="Y25" s="152"/>
      <c r="Z25" s="152"/>
    </row>
    <row r="26" spans="1:26" x14ac:dyDescent="0.25">
      <c r="A26" s="1"/>
      <c r="B26" s="1"/>
      <c r="C26" s="1"/>
      <c r="D26" s="1"/>
      <c r="E26" s="1"/>
      <c r="F26" s="162"/>
      <c r="G26" s="148"/>
      <c r="H26" s="148"/>
      <c r="I26" s="148"/>
      <c r="J26" s="1"/>
      <c r="K26" s="1"/>
      <c r="L26" s="1"/>
      <c r="M26" s="1"/>
      <c r="N26" s="1"/>
      <c r="O26" s="1"/>
      <c r="P26" s="1"/>
      <c r="S26" s="1"/>
    </row>
    <row r="27" spans="1:26" x14ac:dyDescent="0.25">
      <c r="A27" s="155"/>
      <c r="B27" s="155"/>
      <c r="C27" s="155"/>
      <c r="D27" s="155" t="s">
        <v>445</v>
      </c>
      <c r="E27" s="155"/>
      <c r="F27" s="166"/>
      <c r="G27" s="156"/>
      <c r="H27" s="156"/>
      <c r="I27" s="156"/>
      <c r="J27" s="155"/>
      <c r="K27" s="155"/>
      <c r="L27" s="155"/>
      <c r="M27" s="155"/>
      <c r="N27" s="155"/>
      <c r="O27" s="155"/>
      <c r="P27" s="155"/>
      <c r="Q27" s="152"/>
      <c r="R27" s="152"/>
      <c r="S27" s="155"/>
      <c r="T27" s="152"/>
      <c r="U27" s="152"/>
      <c r="V27" s="152"/>
      <c r="W27" s="152"/>
      <c r="X27" s="152"/>
      <c r="Y27" s="152"/>
      <c r="Z27" s="152"/>
    </row>
    <row r="28" spans="1:26" ht="24.95" customHeight="1" x14ac:dyDescent="0.25">
      <c r="A28" s="170"/>
      <c r="B28" s="167" t="s">
        <v>188</v>
      </c>
      <c r="C28" s="171" t="s">
        <v>448</v>
      </c>
      <c r="D28" s="167" t="s">
        <v>449</v>
      </c>
      <c r="E28" s="167" t="s">
        <v>97</v>
      </c>
      <c r="F28" s="168">
        <v>52</v>
      </c>
      <c r="G28" s="169"/>
      <c r="H28" s="169"/>
      <c r="I28" s="169"/>
      <c r="J28" s="167">
        <f>ROUND(F28*(N28),2)</f>
        <v>1172.5999999999999</v>
      </c>
      <c r="K28" s="1">
        <f>ROUND(F28*(O28),2)</f>
        <v>0</v>
      </c>
      <c r="L28" s="1">
        <f>ROUND(F28*(G28),2)</f>
        <v>0</v>
      </c>
      <c r="M28" s="1"/>
      <c r="N28" s="1">
        <v>22.55</v>
      </c>
      <c r="O28" s="1"/>
      <c r="P28" s="166">
        <f>ROUND(F28*(R28),3)</f>
        <v>22.789000000000001</v>
      </c>
      <c r="Q28" s="172"/>
      <c r="R28" s="172">
        <v>0.438259436</v>
      </c>
      <c r="S28" s="166"/>
      <c r="Z28">
        <v>0</v>
      </c>
    </row>
    <row r="29" spans="1:26" ht="24.95" customHeight="1" x14ac:dyDescent="0.25">
      <c r="A29" s="170"/>
      <c r="B29" s="167" t="s">
        <v>188</v>
      </c>
      <c r="C29" s="171" t="s">
        <v>450</v>
      </c>
      <c r="D29" s="167" t="s">
        <v>451</v>
      </c>
      <c r="E29" s="167" t="s">
        <v>239</v>
      </c>
      <c r="F29" s="168">
        <v>8.8999999999999996E-2</v>
      </c>
      <c r="G29" s="169"/>
      <c r="H29" s="169"/>
      <c r="I29" s="169"/>
      <c r="J29" s="167">
        <f>ROUND(F29*(N29),2)</f>
        <v>38.86</v>
      </c>
      <c r="K29" s="1">
        <f>ROUND(F29*(O29),2)</f>
        <v>0</v>
      </c>
      <c r="L29" s="1">
        <f>ROUND(F29*(G29),2)</f>
        <v>0</v>
      </c>
      <c r="M29" s="1"/>
      <c r="N29" s="1">
        <v>436.6</v>
      </c>
      <c r="O29" s="1"/>
      <c r="P29" s="166">
        <f>ROUND(F29*(R29),3)</f>
        <v>8.8999999999999996E-2</v>
      </c>
      <c r="Q29" s="172"/>
      <c r="R29" s="172">
        <v>1.002</v>
      </c>
      <c r="S29" s="166"/>
      <c r="Z29">
        <v>0</v>
      </c>
    </row>
    <row r="30" spans="1:26" x14ac:dyDescent="0.25">
      <c r="A30" s="155"/>
      <c r="B30" s="155"/>
      <c r="C30" s="155"/>
      <c r="D30" s="155" t="s">
        <v>445</v>
      </c>
      <c r="E30" s="155"/>
      <c r="F30" s="166"/>
      <c r="G30" s="158"/>
      <c r="H30" s="158"/>
      <c r="I30" s="158"/>
      <c r="J30" s="155"/>
      <c r="K30" s="155"/>
      <c r="L30" s="155">
        <f>ROUND((SUM(L27:L29))/1,2)</f>
        <v>0</v>
      </c>
      <c r="M30" s="155">
        <f>ROUND((SUM(M27:M29))/1,2)</f>
        <v>0</v>
      </c>
      <c r="N30" s="155"/>
      <c r="O30" s="155"/>
      <c r="P30" s="173">
        <f>ROUND((SUM(P27:P29))/1,2)</f>
        <v>22.88</v>
      </c>
      <c r="Q30" s="152"/>
      <c r="R30" s="152"/>
      <c r="S30" s="173">
        <f>ROUND((SUM(S27:S29))/1,2)</f>
        <v>0</v>
      </c>
      <c r="T30" s="152"/>
      <c r="U30" s="152"/>
      <c r="V30" s="152"/>
      <c r="W30" s="152"/>
      <c r="X30" s="152"/>
      <c r="Y30" s="152"/>
      <c r="Z30" s="152"/>
    </row>
    <row r="31" spans="1:26" x14ac:dyDescent="0.25">
      <c r="A31" s="1"/>
      <c r="B31" s="1"/>
      <c r="C31" s="1"/>
      <c r="D31" s="1"/>
      <c r="E31" s="1"/>
      <c r="F31" s="162"/>
      <c r="G31" s="148"/>
      <c r="H31" s="148"/>
      <c r="I31" s="148"/>
      <c r="J31" s="1"/>
      <c r="K31" s="1"/>
      <c r="L31" s="1"/>
      <c r="M31" s="1"/>
      <c r="N31" s="1"/>
      <c r="O31" s="1"/>
      <c r="P31" s="1"/>
      <c r="S31" s="1"/>
    </row>
    <row r="32" spans="1:26" x14ac:dyDescent="0.25">
      <c r="A32" s="155"/>
      <c r="B32" s="155"/>
      <c r="C32" s="155"/>
      <c r="D32" s="155" t="s">
        <v>78</v>
      </c>
      <c r="E32" s="155"/>
      <c r="F32" s="166"/>
      <c r="G32" s="156"/>
      <c r="H32" s="156"/>
      <c r="I32" s="156"/>
      <c r="J32" s="155"/>
      <c r="K32" s="155"/>
      <c r="L32" s="155"/>
      <c r="M32" s="155"/>
      <c r="N32" s="155"/>
      <c r="O32" s="155"/>
      <c r="P32" s="155"/>
      <c r="Q32" s="152"/>
      <c r="R32" s="152"/>
      <c r="S32" s="155"/>
      <c r="T32" s="152"/>
      <c r="U32" s="152"/>
      <c r="V32" s="152"/>
      <c r="W32" s="152"/>
      <c r="X32" s="152"/>
      <c r="Y32" s="152"/>
      <c r="Z32" s="152"/>
    </row>
    <row r="33" spans="1:26" ht="24.95" customHeight="1" x14ac:dyDescent="0.25">
      <c r="A33" s="170"/>
      <c r="B33" s="167" t="s">
        <v>150</v>
      </c>
      <c r="C33" s="171" t="s">
        <v>367</v>
      </c>
      <c r="D33" s="167" t="s">
        <v>368</v>
      </c>
      <c r="E33" s="167" t="s">
        <v>97</v>
      </c>
      <c r="F33" s="168">
        <v>300</v>
      </c>
      <c r="G33" s="169"/>
      <c r="H33" s="169"/>
      <c r="I33" s="169"/>
      <c r="J33" s="167">
        <f>ROUND(F33*(N33),2)</f>
        <v>66</v>
      </c>
      <c r="K33" s="1">
        <f>ROUND(F33*(O33),2)</f>
        <v>0</v>
      </c>
      <c r="L33" s="1">
        <f>ROUND(F33*(G33),2)</f>
        <v>0</v>
      </c>
      <c r="M33" s="1"/>
      <c r="N33" s="1">
        <v>0.22</v>
      </c>
      <c r="O33" s="1"/>
      <c r="P33" s="166">
        <f>ROUND(F33*(R33),3)</f>
        <v>0.21299999999999999</v>
      </c>
      <c r="Q33" s="172"/>
      <c r="R33" s="172">
        <v>7.1000000000000002E-4</v>
      </c>
      <c r="S33" s="166"/>
      <c r="Z33">
        <v>0</v>
      </c>
    </row>
    <row r="34" spans="1:26" ht="35.1" customHeight="1" x14ac:dyDescent="0.25">
      <c r="A34" s="170"/>
      <c r="B34" s="167" t="s">
        <v>209</v>
      </c>
      <c r="C34" s="171" t="s">
        <v>369</v>
      </c>
      <c r="D34" s="167" t="s">
        <v>370</v>
      </c>
      <c r="E34" s="167" t="s">
        <v>97</v>
      </c>
      <c r="F34" s="168">
        <v>60</v>
      </c>
      <c r="G34" s="169"/>
      <c r="H34" s="169"/>
      <c r="I34" s="169"/>
      <c r="J34" s="167">
        <f>ROUND(F34*(N34),2)</f>
        <v>546.6</v>
      </c>
      <c r="K34" s="1">
        <f>ROUND(F34*(O34),2)</f>
        <v>0</v>
      </c>
      <c r="L34" s="1">
        <f>ROUND(F34*(G34),2)</f>
        <v>0</v>
      </c>
      <c r="M34" s="1"/>
      <c r="N34" s="1">
        <v>9.11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371</v>
      </c>
      <c r="D35" s="167" t="s">
        <v>372</v>
      </c>
      <c r="E35" s="167" t="s">
        <v>97</v>
      </c>
      <c r="F35" s="168">
        <v>240</v>
      </c>
      <c r="G35" s="169"/>
      <c r="H35" s="169"/>
      <c r="I35" s="169"/>
      <c r="J35" s="167">
        <f>ROUND(F35*(N35),2)</f>
        <v>1356</v>
      </c>
      <c r="K35" s="1">
        <f>ROUND(F35*(O35),2)</f>
        <v>0</v>
      </c>
      <c r="L35" s="1">
        <f>ROUND(F35*(G35),2)</f>
        <v>0</v>
      </c>
      <c r="M35" s="1"/>
      <c r="N35" s="1">
        <v>5.65</v>
      </c>
      <c r="O35" s="1"/>
      <c r="P35" s="166">
        <f>ROUND(F35*(R35),3)</f>
        <v>24.898</v>
      </c>
      <c r="Q35" s="172"/>
      <c r="R35" s="172">
        <v>0.10374</v>
      </c>
      <c r="S35" s="166"/>
      <c r="Z35">
        <v>0</v>
      </c>
    </row>
    <row r="36" spans="1:26" x14ac:dyDescent="0.25">
      <c r="A36" s="155"/>
      <c r="B36" s="155"/>
      <c r="C36" s="155"/>
      <c r="D36" s="155" t="s">
        <v>78</v>
      </c>
      <c r="E36" s="155"/>
      <c r="F36" s="166"/>
      <c r="G36" s="158"/>
      <c r="H36" s="158"/>
      <c r="I36" s="158"/>
      <c r="J36" s="155"/>
      <c r="K36" s="155"/>
      <c r="L36" s="155">
        <f>ROUND((SUM(L32:L35))/1,2)</f>
        <v>0</v>
      </c>
      <c r="M36" s="155">
        <f>ROUND((SUM(M32:M35))/1,2)</f>
        <v>0</v>
      </c>
      <c r="N36" s="155"/>
      <c r="O36" s="155"/>
      <c r="P36" s="173">
        <f>ROUND((SUM(P32:P35))/1,2)</f>
        <v>25.11</v>
      </c>
      <c r="Q36" s="152"/>
      <c r="R36" s="152"/>
      <c r="S36" s="173">
        <f>ROUND((SUM(S32:S35))/1,2)</f>
        <v>0</v>
      </c>
      <c r="T36" s="152"/>
      <c r="U36" s="152"/>
      <c r="V36" s="152"/>
      <c r="W36" s="152"/>
      <c r="X36" s="152"/>
      <c r="Y36" s="152"/>
      <c r="Z36" s="152"/>
    </row>
    <row r="37" spans="1:26" x14ac:dyDescent="0.25">
      <c r="A37" s="1"/>
      <c r="B37" s="1"/>
      <c r="C37" s="1"/>
      <c r="D37" s="1"/>
      <c r="E37" s="1"/>
      <c r="F37" s="162"/>
      <c r="G37" s="148"/>
      <c r="H37" s="148"/>
      <c r="I37" s="148"/>
      <c r="J37" s="1"/>
      <c r="K37" s="1"/>
      <c r="L37" s="1"/>
      <c r="M37" s="1"/>
      <c r="N37" s="1"/>
      <c r="O37" s="1"/>
      <c r="P37" s="1"/>
      <c r="S37" s="1"/>
    </row>
    <row r="38" spans="1:26" x14ac:dyDescent="0.25">
      <c r="A38" s="155"/>
      <c r="B38" s="155"/>
      <c r="C38" s="155"/>
      <c r="D38" s="155" t="s">
        <v>81</v>
      </c>
      <c r="E38" s="155"/>
      <c r="F38" s="166"/>
      <c r="G38" s="156"/>
      <c r="H38" s="156"/>
      <c r="I38" s="156"/>
      <c r="J38" s="155"/>
      <c r="K38" s="155"/>
      <c r="L38" s="155"/>
      <c r="M38" s="155"/>
      <c r="N38" s="155"/>
      <c r="O38" s="155"/>
      <c r="P38" s="155"/>
      <c r="Q38" s="152"/>
      <c r="R38" s="152"/>
      <c r="S38" s="155"/>
      <c r="T38" s="152"/>
      <c r="U38" s="152"/>
      <c r="V38" s="152"/>
      <c r="W38" s="152"/>
      <c r="X38" s="152"/>
      <c r="Y38" s="152"/>
      <c r="Z38" s="152"/>
    </row>
    <row r="39" spans="1:26" ht="24.95" customHeight="1" x14ac:dyDescent="0.25">
      <c r="A39" s="170"/>
      <c r="B39" s="167" t="s">
        <v>107</v>
      </c>
      <c r="C39" s="171" t="s">
        <v>375</v>
      </c>
      <c r="D39" s="167" t="s">
        <v>376</v>
      </c>
      <c r="E39" s="167" t="s">
        <v>239</v>
      </c>
      <c r="F39" s="168">
        <v>43.44</v>
      </c>
      <c r="G39" s="169"/>
      <c r="H39" s="169"/>
      <c r="I39" s="169"/>
      <c r="J39" s="167">
        <f t="shared" ref="J39:J50" si="3">ROUND(F39*(N39),2)</f>
        <v>1781.91</v>
      </c>
      <c r="K39" s="1">
        <f t="shared" ref="K39:K50" si="4">ROUND(F39*(O39),2)</f>
        <v>0</v>
      </c>
      <c r="L39" s="1">
        <f t="shared" ref="L39:L44" si="5">ROUND(F39*(G39),2)</f>
        <v>0</v>
      </c>
      <c r="M39" s="1"/>
      <c r="N39" s="1">
        <v>41.02</v>
      </c>
      <c r="O39" s="1"/>
      <c r="P39" s="166"/>
      <c r="Q39" s="172"/>
      <c r="R39" s="172"/>
      <c r="S39" s="166"/>
      <c r="Z39">
        <v>0</v>
      </c>
    </row>
    <row r="40" spans="1:26" ht="24.95" customHeight="1" x14ac:dyDescent="0.25">
      <c r="A40" s="170"/>
      <c r="B40" s="167" t="s">
        <v>94</v>
      </c>
      <c r="C40" s="171" t="s">
        <v>377</v>
      </c>
      <c r="D40" s="167" t="s">
        <v>378</v>
      </c>
      <c r="E40" s="167" t="s">
        <v>239</v>
      </c>
      <c r="F40" s="168">
        <v>123.75999999999999</v>
      </c>
      <c r="G40" s="169"/>
      <c r="H40" s="169"/>
      <c r="I40" s="169"/>
      <c r="J40" s="167">
        <f t="shared" si="3"/>
        <v>1935.61</v>
      </c>
      <c r="K40" s="1">
        <f t="shared" si="4"/>
        <v>0</v>
      </c>
      <c r="L40" s="1">
        <f t="shared" si="5"/>
        <v>0</v>
      </c>
      <c r="M40" s="1"/>
      <c r="N40" s="1">
        <v>15.64</v>
      </c>
      <c r="O40" s="1"/>
      <c r="P40" s="166"/>
      <c r="Q40" s="172"/>
      <c r="R40" s="172"/>
      <c r="S40" s="166"/>
      <c r="Z40">
        <v>0</v>
      </c>
    </row>
    <row r="41" spans="1:26" ht="24.95" customHeight="1" x14ac:dyDescent="0.25">
      <c r="A41" s="170"/>
      <c r="B41" s="167" t="s">
        <v>379</v>
      </c>
      <c r="C41" s="171" t="s">
        <v>380</v>
      </c>
      <c r="D41" s="167" t="s">
        <v>381</v>
      </c>
      <c r="E41" s="167" t="s">
        <v>239</v>
      </c>
      <c r="F41" s="168">
        <v>1485.1200000000001</v>
      </c>
      <c r="G41" s="169"/>
      <c r="H41" s="169"/>
      <c r="I41" s="169"/>
      <c r="J41" s="167">
        <f t="shared" si="3"/>
        <v>222.77</v>
      </c>
      <c r="K41" s="1">
        <f t="shared" si="4"/>
        <v>0</v>
      </c>
      <c r="L41" s="1">
        <f t="shared" si="5"/>
        <v>0</v>
      </c>
      <c r="M41" s="1"/>
      <c r="N41" s="1">
        <v>0.15</v>
      </c>
      <c r="O41" s="1"/>
      <c r="P41" s="166"/>
      <c r="Q41" s="172"/>
      <c r="R41" s="172"/>
      <c r="S41" s="166"/>
      <c r="Z41">
        <v>0</v>
      </c>
    </row>
    <row r="42" spans="1:26" ht="24.95" customHeight="1" x14ac:dyDescent="0.25">
      <c r="A42" s="170"/>
      <c r="B42" s="167" t="s">
        <v>379</v>
      </c>
      <c r="C42" s="171" t="s">
        <v>382</v>
      </c>
      <c r="D42" s="167" t="s">
        <v>383</v>
      </c>
      <c r="E42" s="167" t="s">
        <v>239</v>
      </c>
      <c r="F42" s="168">
        <v>123.76</v>
      </c>
      <c r="G42" s="169"/>
      <c r="H42" s="169"/>
      <c r="I42" s="169"/>
      <c r="J42" s="167">
        <f t="shared" si="3"/>
        <v>367.57</v>
      </c>
      <c r="K42" s="1">
        <f t="shared" si="4"/>
        <v>0</v>
      </c>
      <c r="L42" s="1">
        <f t="shared" si="5"/>
        <v>0</v>
      </c>
      <c r="M42" s="1"/>
      <c r="N42" s="1">
        <v>2.9699999999999998</v>
      </c>
      <c r="O42" s="1"/>
      <c r="P42" s="166"/>
      <c r="Q42" s="172"/>
      <c r="R42" s="172"/>
      <c r="S42" s="166"/>
      <c r="Z42">
        <v>0</v>
      </c>
    </row>
    <row r="43" spans="1:26" ht="24.95" customHeight="1" x14ac:dyDescent="0.25">
      <c r="A43" s="170"/>
      <c r="B43" s="167" t="s">
        <v>107</v>
      </c>
      <c r="C43" s="171" t="s">
        <v>384</v>
      </c>
      <c r="D43" s="167" t="s">
        <v>385</v>
      </c>
      <c r="E43" s="167" t="s">
        <v>239</v>
      </c>
      <c r="F43" s="168">
        <v>80.319999999999993</v>
      </c>
      <c r="G43" s="169"/>
      <c r="H43" s="169"/>
      <c r="I43" s="169"/>
      <c r="J43" s="167">
        <f t="shared" si="3"/>
        <v>914.84</v>
      </c>
      <c r="K43" s="1">
        <f t="shared" si="4"/>
        <v>0</v>
      </c>
      <c r="L43" s="1">
        <f t="shared" si="5"/>
        <v>0</v>
      </c>
      <c r="M43" s="1"/>
      <c r="N43" s="1">
        <v>11.39</v>
      </c>
      <c r="O43" s="1"/>
      <c r="P43" s="166"/>
      <c r="Q43" s="172"/>
      <c r="R43" s="172"/>
      <c r="S43" s="166"/>
      <c r="Z43">
        <v>0</v>
      </c>
    </row>
    <row r="44" spans="1:26" ht="24.95" customHeight="1" x14ac:dyDescent="0.25">
      <c r="A44" s="170"/>
      <c r="B44" s="167" t="s">
        <v>150</v>
      </c>
      <c r="C44" s="171" t="s">
        <v>395</v>
      </c>
      <c r="D44" s="167" t="s">
        <v>396</v>
      </c>
      <c r="E44" s="167" t="s">
        <v>106</v>
      </c>
      <c r="F44" s="168">
        <v>120</v>
      </c>
      <c r="G44" s="169"/>
      <c r="H44" s="169"/>
      <c r="I44" s="169"/>
      <c r="J44" s="167">
        <f t="shared" si="3"/>
        <v>483.6</v>
      </c>
      <c r="K44" s="1">
        <f t="shared" si="4"/>
        <v>0</v>
      </c>
      <c r="L44" s="1">
        <f t="shared" si="5"/>
        <v>0</v>
      </c>
      <c r="M44" s="1"/>
      <c r="N44" s="1">
        <v>4.03</v>
      </c>
      <c r="O44" s="1"/>
      <c r="P44" s="166">
        <f>ROUND(F44*(R44),3)</f>
        <v>13.877000000000001</v>
      </c>
      <c r="Q44" s="172"/>
      <c r="R44" s="172">
        <v>0.115640638</v>
      </c>
      <c r="S44" s="166"/>
      <c r="Z44">
        <v>0</v>
      </c>
    </row>
    <row r="45" spans="1:26" ht="24.95" customHeight="1" x14ac:dyDescent="0.25">
      <c r="A45" s="170"/>
      <c r="B45" s="167" t="s">
        <v>386</v>
      </c>
      <c r="C45" s="171" t="s">
        <v>387</v>
      </c>
      <c r="D45" s="167" t="s">
        <v>388</v>
      </c>
      <c r="E45" s="167" t="s">
        <v>106</v>
      </c>
      <c r="F45" s="168">
        <v>121.2</v>
      </c>
      <c r="G45" s="169"/>
      <c r="H45" s="169"/>
      <c r="I45" s="169"/>
      <c r="J45" s="167">
        <f t="shared" si="3"/>
        <v>673.87</v>
      </c>
      <c r="K45" s="1">
        <f t="shared" si="4"/>
        <v>0</v>
      </c>
      <c r="L45" s="1"/>
      <c r="M45" s="1">
        <f>ROUND(F45*(H45),2)</f>
        <v>0</v>
      </c>
      <c r="N45" s="1">
        <v>5.5600000000000005</v>
      </c>
      <c r="O45" s="1"/>
      <c r="P45" s="166">
        <f>ROUND(F45*(R45),3)</f>
        <v>7.8780000000000001</v>
      </c>
      <c r="Q45" s="172"/>
      <c r="R45" s="172">
        <v>6.5000000000000002E-2</v>
      </c>
      <c r="S45" s="166"/>
      <c r="Z45">
        <v>0</v>
      </c>
    </row>
    <row r="46" spans="1:26" ht="24.95" customHeight="1" x14ac:dyDescent="0.25">
      <c r="A46" s="170"/>
      <c r="B46" s="167" t="s">
        <v>150</v>
      </c>
      <c r="C46" s="171" t="s">
        <v>224</v>
      </c>
      <c r="D46" s="167" t="s">
        <v>225</v>
      </c>
      <c r="E46" s="167" t="s">
        <v>106</v>
      </c>
      <c r="F46" s="168">
        <v>120</v>
      </c>
      <c r="G46" s="169"/>
      <c r="H46" s="169"/>
      <c r="I46" s="169"/>
      <c r="J46" s="167">
        <f t="shared" si="3"/>
        <v>432</v>
      </c>
      <c r="K46" s="1">
        <f t="shared" si="4"/>
        <v>0</v>
      </c>
      <c r="L46" s="1">
        <f>ROUND(F46*(G46),2)</f>
        <v>0</v>
      </c>
      <c r="M46" s="1"/>
      <c r="N46" s="1">
        <v>3.6</v>
      </c>
      <c r="O46" s="1"/>
      <c r="P46" s="166">
        <f>ROUND(F46*(R46),3)</f>
        <v>12.673999999999999</v>
      </c>
      <c r="Q46" s="172"/>
      <c r="R46" s="172">
        <v>0.1056194639</v>
      </c>
      <c r="S46" s="166"/>
      <c r="Z46">
        <v>0</v>
      </c>
    </row>
    <row r="47" spans="1:26" ht="24.95" customHeight="1" x14ac:dyDescent="0.25">
      <c r="A47" s="170"/>
      <c r="B47" s="167" t="s">
        <v>389</v>
      </c>
      <c r="C47" s="171" t="s">
        <v>390</v>
      </c>
      <c r="D47" s="167" t="s">
        <v>391</v>
      </c>
      <c r="E47" s="167" t="s">
        <v>392</v>
      </c>
      <c r="F47" s="168">
        <v>121.2</v>
      </c>
      <c r="G47" s="169"/>
      <c r="H47" s="169"/>
      <c r="I47" s="169"/>
      <c r="J47" s="167">
        <f t="shared" si="3"/>
        <v>289.67</v>
      </c>
      <c r="K47" s="1">
        <f t="shared" si="4"/>
        <v>0</v>
      </c>
      <c r="L47" s="1"/>
      <c r="M47" s="1">
        <f>ROUND(F47*(H47),2)</f>
        <v>0</v>
      </c>
      <c r="N47" s="1">
        <v>2.39</v>
      </c>
      <c r="O47" s="1"/>
      <c r="P47" s="166"/>
      <c r="Q47" s="172"/>
      <c r="R47" s="172"/>
      <c r="S47" s="166"/>
      <c r="Z47">
        <v>0</v>
      </c>
    </row>
    <row r="48" spans="1:26" ht="24.95" customHeight="1" x14ac:dyDescent="0.25">
      <c r="A48" s="170"/>
      <c r="B48" s="167" t="s">
        <v>94</v>
      </c>
      <c r="C48" s="171" t="s">
        <v>348</v>
      </c>
      <c r="D48" s="167" t="s">
        <v>349</v>
      </c>
      <c r="E48" s="167" t="s">
        <v>106</v>
      </c>
      <c r="F48" s="168">
        <v>124</v>
      </c>
      <c r="G48" s="169"/>
      <c r="H48" s="169"/>
      <c r="I48" s="169"/>
      <c r="J48" s="167">
        <f t="shared" si="3"/>
        <v>658.44</v>
      </c>
      <c r="K48" s="1">
        <f t="shared" si="4"/>
        <v>0</v>
      </c>
      <c r="L48" s="1">
        <f>ROUND(F48*(G48),2)</f>
        <v>0</v>
      </c>
      <c r="M48" s="1"/>
      <c r="N48" s="1">
        <v>5.31</v>
      </c>
      <c r="O48" s="1"/>
      <c r="P48" s="166">
        <f>ROUND(F48*(R48),3)</f>
        <v>4.0000000000000001E-3</v>
      </c>
      <c r="Q48" s="172"/>
      <c r="R48" s="172">
        <v>3.3599999999999997E-5</v>
      </c>
      <c r="S48" s="166"/>
      <c r="Z48">
        <v>0</v>
      </c>
    </row>
    <row r="49" spans="1:26" ht="24.95" customHeight="1" x14ac:dyDescent="0.25">
      <c r="A49" s="170"/>
      <c r="B49" s="167" t="s">
        <v>191</v>
      </c>
      <c r="C49" s="171" t="s">
        <v>393</v>
      </c>
      <c r="D49" s="167" t="s">
        <v>394</v>
      </c>
      <c r="E49" s="167" t="s">
        <v>97</v>
      </c>
      <c r="F49" s="168">
        <v>300</v>
      </c>
      <c r="G49" s="169"/>
      <c r="H49" s="169"/>
      <c r="I49" s="169"/>
      <c r="J49" s="167">
        <f t="shared" si="3"/>
        <v>6</v>
      </c>
      <c r="K49" s="1">
        <f t="shared" si="4"/>
        <v>0</v>
      </c>
      <c r="L49" s="1">
        <f>ROUND(F49*(G49),2)</f>
        <v>0</v>
      </c>
      <c r="M49" s="1"/>
      <c r="N49" s="1">
        <v>0.02</v>
      </c>
      <c r="O49" s="1"/>
      <c r="P49" s="166"/>
      <c r="Q49" s="172"/>
      <c r="R49" s="172"/>
      <c r="S49" s="166"/>
      <c r="Z49">
        <v>0</v>
      </c>
    </row>
    <row r="50" spans="1:26" ht="24.95" customHeight="1" x14ac:dyDescent="0.25">
      <c r="A50" s="170"/>
      <c r="B50" s="167" t="s">
        <v>430</v>
      </c>
      <c r="C50" s="171" t="s">
        <v>452</v>
      </c>
      <c r="D50" s="167" t="s">
        <v>453</v>
      </c>
      <c r="E50" s="167" t="s">
        <v>110</v>
      </c>
      <c r="F50" s="168">
        <v>19</v>
      </c>
      <c r="G50" s="169"/>
      <c r="H50" s="169"/>
      <c r="I50" s="169"/>
      <c r="J50" s="167">
        <f t="shared" si="3"/>
        <v>975.08</v>
      </c>
      <c r="K50" s="1">
        <f t="shared" si="4"/>
        <v>0</v>
      </c>
      <c r="L50" s="1">
        <f>ROUND(F50*(G50),2)</f>
        <v>0</v>
      </c>
      <c r="M50" s="1"/>
      <c r="N50" s="1">
        <v>51.32</v>
      </c>
      <c r="O50" s="1"/>
      <c r="P50" s="166">
        <f>ROUND(F50*(R50),3)</f>
        <v>2.9000000000000001E-2</v>
      </c>
      <c r="Q50" s="172"/>
      <c r="R50" s="172">
        <v>1.5E-3</v>
      </c>
      <c r="S50" s="166">
        <f>ROUND(F50*(X50),3)</f>
        <v>41.8</v>
      </c>
      <c r="X50">
        <v>2.2000000000000002</v>
      </c>
      <c r="Z50">
        <v>0</v>
      </c>
    </row>
    <row r="51" spans="1:26" x14ac:dyDescent="0.25">
      <c r="A51" s="155"/>
      <c r="B51" s="155"/>
      <c r="C51" s="155"/>
      <c r="D51" s="155" t="s">
        <v>81</v>
      </c>
      <c r="E51" s="155"/>
      <c r="F51" s="166"/>
      <c r="G51" s="158"/>
      <c r="H51" s="158"/>
      <c r="I51" s="158"/>
      <c r="J51" s="155"/>
      <c r="K51" s="155"/>
      <c r="L51" s="155">
        <f>ROUND((SUM(L38:L50))/1,2)</f>
        <v>0</v>
      </c>
      <c r="M51" s="155">
        <f>ROUND((SUM(M38:M50))/1,2)</f>
        <v>0</v>
      </c>
      <c r="N51" s="155"/>
      <c r="O51" s="155"/>
      <c r="P51" s="173">
        <f>ROUND((SUM(P38:P50))/1,2)</f>
        <v>34.46</v>
      </c>
      <c r="Q51" s="152"/>
      <c r="R51" s="152"/>
      <c r="S51" s="173">
        <f>ROUND((SUM(S38:S50))/1,2)</f>
        <v>41.8</v>
      </c>
      <c r="T51" s="152"/>
      <c r="U51" s="152"/>
      <c r="V51" s="152"/>
      <c r="W51" s="152"/>
      <c r="X51" s="152"/>
      <c r="Y51" s="152"/>
      <c r="Z51" s="152"/>
    </row>
    <row r="52" spans="1:26" x14ac:dyDescent="0.25">
      <c r="A52" s="1"/>
      <c r="B52" s="1"/>
      <c r="C52" s="1"/>
      <c r="D52" s="1"/>
      <c r="E52" s="1"/>
      <c r="F52" s="162"/>
      <c r="G52" s="148"/>
      <c r="H52" s="148"/>
      <c r="I52" s="148"/>
      <c r="J52" s="1"/>
      <c r="K52" s="1"/>
      <c r="L52" s="1"/>
      <c r="M52" s="1"/>
      <c r="N52" s="1"/>
      <c r="O52" s="1"/>
      <c r="P52" s="1"/>
      <c r="S52" s="1"/>
    </row>
    <row r="53" spans="1:26" x14ac:dyDescent="0.25">
      <c r="A53" s="155"/>
      <c r="B53" s="155"/>
      <c r="C53" s="155"/>
      <c r="D53" s="155" t="s">
        <v>82</v>
      </c>
      <c r="E53" s="155"/>
      <c r="F53" s="166"/>
      <c r="G53" s="156"/>
      <c r="H53" s="156"/>
      <c r="I53" s="156"/>
      <c r="J53" s="155"/>
      <c r="K53" s="155"/>
      <c r="L53" s="155"/>
      <c r="M53" s="155"/>
      <c r="N53" s="155"/>
      <c r="O53" s="155"/>
      <c r="P53" s="155"/>
      <c r="Q53" s="152"/>
      <c r="R53" s="152"/>
      <c r="S53" s="155"/>
      <c r="T53" s="152"/>
      <c r="U53" s="152"/>
      <c r="V53" s="152"/>
      <c r="W53" s="152"/>
      <c r="X53" s="152"/>
      <c r="Y53" s="152"/>
      <c r="Z53" s="152"/>
    </row>
    <row r="54" spans="1:26" ht="24.95" customHeight="1" x14ac:dyDescent="0.25">
      <c r="A54" s="170"/>
      <c r="B54" s="167" t="s">
        <v>191</v>
      </c>
      <c r="C54" s="171" t="s">
        <v>397</v>
      </c>
      <c r="D54" s="167" t="s">
        <v>398</v>
      </c>
      <c r="E54" s="167" t="s">
        <v>239</v>
      </c>
      <c r="F54" s="168">
        <v>127.63118294699999</v>
      </c>
      <c r="G54" s="169"/>
      <c r="H54" s="169"/>
      <c r="I54" s="169"/>
      <c r="J54" s="167">
        <f>ROUND(F54*(N54),2)</f>
        <v>99.55</v>
      </c>
      <c r="K54" s="1">
        <f>ROUND(F54*(O54),2)</f>
        <v>0</v>
      </c>
      <c r="L54" s="1">
        <f>ROUND(F54*(G54),2)</f>
        <v>0</v>
      </c>
      <c r="M54" s="1"/>
      <c r="N54" s="1">
        <v>0.78</v>
      </c>
      <c r="O54" s="1"/>
      <c r="P54" s="166"/>
      <c r="Q54" s="172"/>
      <c r="R54" s="172"/>
      <c r="S54" s="166"/>
      <c r="Z54">
        <v>0</v>
      </c>
    </row>
    <row r="55" spans="1:26" x14ac:dyDescent="0.25">
      <c r="A55" s="155"/>
      <c r="B55" s="155"/>
      <c r="C55" s="155"/>
      <c r="D55" s="155" t="s">
        <v>82</v>
      </c>
      <c r="E55" s="155"/>
      <c r="F55" s="166"/>
      <c r="G55" s="158"/>
      <c r="H55" s="158"/>
      <c r="I55" s="158"/>
      <c r="J55" s="155"/>
      <c r="K55" s="155"/>
      <c r="L55" s="155">
        <f>ROUND((SUM(L53:L54))/1,2)</f>
        <v>0</v>
      </c>
      <c r="M55" s="155">
        <f>ROUND((SUM(M53:M54))/1,2)</f>
        <v>0</v>
      </c>
      <c r="N55" s="155"/>
      <c r="O55" s="155"/>
      <c r="P55" s="173">
        <f>ROUND((SUM(P53:P54))/1,2)</f>
        <v>0</v>
      </c>
      <c r="S55" s="166">
        <f>ROUND((SUM(S53:S54))/1,2)</f>
        <v>0</v>
      </c>
    </row>
    <row r="56" spans="1:26" x14ac:dyDescent="0.25">
      <c r="A56" s="1"/>
      <c r="B56" s="1"/>
      <c r="C56" s="1"/>
      <c r="D56" s="1"/>
      <c r="E56" s="1"/>
      <c r="F56" s="162"/>
      <c r="G56" s="148"/>
      <c r="H56" s="148"/>
      <c r="I56" s="148"/>
      <c r="J56" s="1"/>
      <c r="K56" s="1"/>
      <c r="L56" s="1"/>
      <c r="M56" s="1"/>
      <c r="N56" s="1"/>
      <c r="O56" s="1"/>
      <c r="P56" s="1"/>
      <c r="S56" s="1"/>
    </row>
    <row r="57" spans="1:26" x14ac:dyDescent="0.25">
      <c r="A57" s="155"/>
      <c r="B57" s="155"/>
      <c r="C57" s="155"/>
      <c r="D57" s="2" t="s">
        <v>75</v>
      </c>
      <c r="E57" s="155"/>
      <c r="F57" s="166"/>
      <c r="G57" s="158"/>
      <c r="H57" s="158"/>
      <c r="I57" s="158"/>
      <c r="J57" s="155"/>
      <c r="K57" s="155"/>
      <c r="L57" s="155">
        <f>ROUND((SUM(L9:L56))/2,2)</f>
        <v>0</v>
      </c>
      <c r="M57" s="155">
        <f>ROUND((SUM(M9:M56))/2,2)</f>
        <v>0</v>
      </c>
      <c r="N57" s="155"/>
      <c r="O57" s="155"/>
      <c r="P57" s="173">
        <f>ROUND((SUM(P9:P56))/2,2)</f>
        <v>127.63</v>
      </c>
      <c r="S57" s="173">
        <f>ROUND((SUM(S9:S56))/2,2)</f>
        <v>96.1</v>
      </c>
    </row>
    <row r="58" spans="1:26" x14ac:dyDescent="0.25">
      <c r="A58" s="174"/>
      <c r="B58" s="174" t="s">
        <v>20</v>
      </c>
      <c r="C58" s="174"/>
      <c r="D58" s="174"/>
      <c r="E58" s="174"/>
      <c r="F58" s="175" t="s">
        <v>83</v>
      </c>
      <c r="G58" s="176"/>
      <c r="H58" s="176"/>
      <c r="I58" s="176"/>
      <c r="J58" s="174"/>
      <c r="K58" s="174">
        <f>ROUND((SUM(K9:K57)),2)</f>
        <v>0</v>
      </c>
      <c r="L58" s="174">
        <f>ROUND((SUM(L9:L57))/3,2)</f>
        <v>0</v>
      </c>
      <c r="M58" s="174">
        <f>ROUND((SUM(M9:M57))/3,2)</f>
        <v>0</v>
      </c>
      <c r="N58" s="174"/>
      <c r="O58" s="174"/>
      <c r="P58" s="194">
        <f>ROUND((SUM(P9:P57))/3,2)</f>
        <v>127.63</v>
      </c>
      <c r="Q58" s="152"/>
      <c r="R58" s="152"/>
      <c r="S58" s="194">
        <f>ROUND((SUM(S9:S57))/3,2)</f>
        <v>96.1</v>
      </c>
      <c r="Z58">
        <f>(SUM(Z9:Z57))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8 - Oprava chodníka pri RD 857 smerom k ZŠ Juh</oddHeader>
    <oddFooter>&amp;RStrana &amp;P z &amp;N    &amp;L&amp;7Spracované systémom Systematic®pyramida.wsn, tel.: 051 77 10 585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454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11855'!B16</f>
        <v>0</v>
      </c>
      <c r="E16" s="96">
        <f>'Rekap 11855'!C16</f>
        <v>0</v>
      </c>
      <c r="F16" s="105">
        <f>'Rekap 11855'!D16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11855'!Z46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11855'!K9:'SO 11855'!K45)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11855'!K9:'SO 11855'!K45)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454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11855'!L18</f>
        <v>0</v>
      </c>
      <c r="C11" s="156">
        <f>'SO 11855'!M18</f>
        <v>0</v>
      </c>
      <c r="D11" s="156">
        <f>'SO 11855'!I18</f>
        <v>0</v>
      </c>
      <c r="E11" s="157">
        <f>'SO 11855'!P18</f>
        <v>0</v>
      </c>
      <c r="F11" s="157">
        <f>'SO 11855'!S18</f>
        <v>80.09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11855'!L23</f>
        <v>0</v>
      </c>
      <c r="C12" s="156">
        <f>'SO 11855'!M23</f>
        <v>0</v>
      </c>
      <c r="D12" s="156">
        <f>'SO 11855'!I23</f>
        <v>0</v>
      </c>
      <c r="E12" s="157">
        <f>'SO 11855'!P23</f>
        <v>46.22</v>
      </c>
      <c r="F12" s="157">
        <f>'SO 11855'!S23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11855'!L27</f>
        <v>0</v>
      </c>
      <c r="C13" s="156">
        <f>'SO 11855'!M27</f>
        <v>0</v>
      </c>
      <c r="D13" s="156">
        <f>'SO 11855'!I27</f>
        <v>0</v>
      </c>
      <c r="E13" s="157">
        <f>'SO 11855'!P27</f>
        <v>4.58</v>
      </c>
      <c r="F13" s="157">
        <f>'SO 11855'!S27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11855'!L39</f>
        <v>0</v>
      </c>
      <c r="C14" s="156">
        <f>'SO 11855'!M39</f>
        <v>0</v>
      </c>
      <c r="D14" s="156">
        <f>'SO 11855'!I39</f>
        <v>0</v>
      </c>
      <c r="E14" s="157">
        <f>'SO 11855'!P39</f>
        <v>31.16</v>
      </c>
      <c r="F14" s="157">
        <f>'SO 11855'!S39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11855'!L43</f>
        <v>0</v>
      </c>
      <c r="C15" s="156">
        <f>'SO 11855'!M43</f>
        <v>0</v>
      </c>
      <c r="D15" s="156">
        <f>'SO 11855'!I43</f>
        <v>0</v>
      </c>
      <c r="E15" s="157">
        <f>'SO 11855'!P43</f>
        <v>0</v>
      </c>
      <c r="F15" s="157">
        <f>'SO 11855'!S43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11855'!L45</f>
        <v>0</v>
      </c>
      <c r="C16" s="158">
        <f>'SO 11855'!M45</f>
        <v>0</v>
      </c>
      <c r="D16" s="158">
        <f>'SO 11855'!I45</f>
        <v>0</v>
      </c>
      <c r="E16" s="159">
        <f>'SO 11855'!P45</f>
        <v>81.96</v>
      </c>
      <c r="F16" s="159">
        <f>'SO 11855'!S45</f>
        <v>80.09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11855'!L46</f>
        <v>0</v>
      </c>
      <c r="C18" s="158">
        <f>'SO 11855'!M46</f>
        <v>0</v>
      </c>
      <c r="D18" s="158">
        <f>'SO 11855'!I46</f>
        <v>0</v>
      </c>
      <c r="E18" s="159">
        <f>'SO 11855'!P46</f>
        <v>81.96</v>
      </c>
      <c r="F18" s="159">
        <f>'SO 11855'!S46</f>
        <v>80.09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workbookViewId="0">
      <pane ySplit="8" topLeftCell="A23" activePane="bottomLeft" state="frozen"/>
      <selection pane="bottomLeft" activeCell="G10" sqref="G10:I49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454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442.5</v>
      </c>
      <c r="G11" s="169"/>
      <c r="H11" s="169"/>
      <c r="I11" s="169"/>
      <c r="J11" s="167">
        <f t="shared" ref="J11:J17" si="0">ROUND(F11*(N11),2)</f>
        <v>433.65</v>
      </c>
      <c r="K11" s="1">
        <f t="shared" ref="K11:K17" si="1">ROUND(F11*(O11),2)</f>
        <v>0</v>
      </c>
      <c r="L11" s="1">
        <f t="shared" ref="L11:L17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80.093000000000004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295</v>
      </c>
      <c r="G12" s="169"/>
      <c r="H12" s="169"/>
      <c r="I12" s="169"/>
      <c r="J12" s="167">
        <f t="shared" si="0"/>
        <v>265.5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355</v>
      </c>
      <c r="D13" s="167" t="s">
        <v>356</v>
      </c>
      <c r="E13" s="167" t="s">
        <v>110</v>
      </c>
      <c r="F13" s="168">
        <v>23.6</v>
      </c>
      <c r="G13" s="169"/>
      <c r="H13" s="169"/>
      <c r="I13" s="169"/>
      <c r="J13" s="167">
        <f t="shared" si="0"/>
        <v>986.48</v>
      </c>
      <c r="K13" s="1">
        <f t="shared" si="1"/>
        <v>0</v>
      </c>
      <c r="L13" s="1">
        <f t="shared" si="2"/>
        <v>0</v>
      </c>
      <c r="M13" s="1"/>
      <c r="N13" s="1">
        <v>41.8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357</v>
      </c>
      <c r="D14" s="167" t="s">
        <v>358</v>
      </c>
      <c r="E14" s="167" t="s">
        <v>110</v>
      </c>
      <c r="F14" s="168">
        <v>10.325000000000001</v>
      </c>
      <c r="G14" s="169"/>
      <c r="H14" s="169"/>
      <c r="I14" s="169"/>
      <c r="J14" s="167">
        <f t="shared" si="0"/>
        <v>35.409999999999997</v>
      </c>
      <c r="K14" s="1">
        <f t="shared" si="1"/>
        <v>0</v>
      </c>
      <c r="L14" s="1">
        <f t="shared" si="2"/>
        <v>0</v>
      </c>
      <c r="M14" s="1"/>
      <c r="N14" s="1">
        <v>3.43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359</v>
      </c>
      <c r="D15" s="167" t="s">
        <v>360</v>
      </c>
      <c r="E15" s="167" t="s">
        <v>110</v>
      </c>
      <c r="F15" s="168">
        <v>10.324999999999999</v>
      </c>
      <c r="G15" s="169"/>
      <c r="H15" s="169"/>
      <c r="I15" s="169"/>
      <c r="J15" s="167">
        <f t="shared" si="0"/>
        <v>7.74</v>
      </c>
      <c r="K15" s="1">
        <f t="shared" si="1"/>
        <v>0</v>
      </c>
      <c r="L15" s="1">
        <f t="shared" si="2"/>
        <v>0</v>
      </c>
      <c r="M15" s="1"/>
      <c r="N15" s="1">
        <v>0.75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129</v>
      </c>
      <c r="C16" s="171" t="s">
        <v>361</v>
      </c>
      <c r="D16" s="167" t="s">
        <v>362</v>
      </c>
      <c r="E16" s="167" t="s">
        <v>97</v>
      </c>
      <c r="F16" s="168">
        <v>59</v>
      </c>
      <c r="G16" s="169"/>
      <c r="H16" s="169"/>
      <c r="I16" s="169"/>
      <c r="J16" s="167">
        <f t="shared" si="0"/>
        <v>142.19</v>
      </c>
      <c r="K16" s="1">
        <f t="shared" si="1"/>
        <v>0</v>
      </c>
      <c r="L16" s="1">
        <f t="shared" si="2"/>
        <v>0</v>
      </c>
      <c r="M16" s="1"/>
      <c r="N16" s="1">
        <v>2.41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107</v>
      </c>
      <c r="C17" s="171" t="s">
        <v>363</v>
      </c>
      <c r="D17" s="167" t="s">
        <v>364</v>
      </c>
      <c r="E17" s="167" t="s">
        <v>110</v>
      </c>
      <c r="F17" s="168">
        <v>13.275</v>
      </c>
      <c r="G17" s="169"/>
      <c r="H17" s="169"/>
      <c r="I17" s="169"/>
      <c r="J17" s="167">
        <f t="shared" si="0"/>
        <v>33.590000000000003</v>
      </c>
      <c r="K17" s="1">
        <f t="shared" si="1"/>
        <v>0</v>
      </c>
      <c r="L17" s="1">
        <f t="shared" si="2"/>
        <v>0</v>
      </c>
      <c r="M17" s="1"/>
      <c r="N17" s="1">
        <v>2.5300000000000002</v>
      </c>
      <c r="O17" s="1"/>
      <c r="P17" s="166"/>
      <c r="Q17" s="172"/>
      <c r="R17" s="172"/>
      <c r="S17" s="166"/>
      <c r="Z17">
        <v>0</v>
      </c>
    </row>
    <row r="18" spans="1:26" x14ac:dyDescent="0.25">
      <c r="A18" s="155"/>
      <c r="B18" s="155"/>
      <c r="C18" s="155"/>
      <c r="D18" s="155" t="s">
        <v>76</v>
      </c>
      <c r="E18" s="155"/>
      <c r="F18" s="166"/>
      <c r="G18" s="158"/>
      <c r="H18" s="158"/>
      <c r="I18" s="158"/>
      <c r="J18" s="155"/>
      <c r="K18" s="155"/>
      <c r="L18" s="155">
        <f>ROUND((SUM(L10:L17))/1,2)</f>
        <v>0</v>
      </c>
      <c r="M18" s="155">
        <f>ROUND((SUM(M10:M17))/1,2)</f>
        <v>0</v>
      </c>
      <c r="N18" s="155"/>
      <c r="O18" s="155"/>
      <c r="P18" s="173">
        <f>ROUND((SUM(P10:P17))/1,2)</f>
        <v>0</v>
      </c>
      <c r="Q18" s="152"/>
      <c r="R18" s="152"/>
      <c r="S18" s="173">
        <f>ROUND((SUM(S10:S17))/1,2)</f>
        <v>80.09</v>
      </c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"/>
      <c r="C19" s="1"/>
      <c r="D19" s="1"/>
      <c r="E19" s="1"/>
      <c r="F19" s="162"/>
      <c r="G19" s="148"/>
      <c r="H19" s="148"/>
      <c r="I19" s="148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5"/>
      <c r="B20" s="155"/>
      <c r="C20" s="155"/>
      <c r="D20" s="155" t="s">
        <v>78</v>
      </c>
      <c r="E20" s="155"/>
      <c r="F20" s="166"/>
      <c r="G20" s="156"/>
      <c r="H20" s="156"/>
      <c r="I20" s="156"/>
      <c r="J20" s="155"/>
      <c r="K20" s="155"/>
      <c r="L20" s="155"/>
      <c r="M20" s="155"/>
      <c r="N20" s="155"/>
      <c r="O20" s="155"/>
      <c r="P20" s="155"/>
      <c r="Q20" s="152"/>
      <c r="R20" s="152"/>
      <c r="S20" s="155"/>
      <c r="T20" s="152"/>
      <c r="U20" s="152"/>
      <c r="V20" s="152"/>
      <c r="W20" s="152"/>
      <c r="X20" s="152"/>
      <c r="Y20" s="152"/>
      <c r="Z20" s="152"/>
    </row>
    <row r="21" spans="1:26" ht="24.95" customHeight="1" x14ac:dyDescent="0.25">
      <c r="A21" s="170"/>
      <c r="B21" s="167" t="s">
        <v>150</v>
      </c>
      <c r="C21" s="171" t="s">
        <v>367</v>
      </c>
      <c r="D21" s="167" t="s">
        <v>368</v>
      </c>
      <c r="E21" s="167" t="s">
        <v>97</v>
      </c>
      <c r="F21" s="168">
        <v>442.5</v>
      </c>
      <c r="G21" s="169"/>
      <c r="H21" s="169"/>
      <c r="I21" s="169"/>
      <c r="J21" s="167">
        <f>ROUND(F21*(N21),2)</f>
        <v>97.35</v>
      </c>
      <c r="K21" s="1">
        <f>ROUND(F21*(O21),2)</f>
        <v>0</v>
      </c>
      <c r="L21" s="1">
        <f>ROUND(F21*(G21),2)</f>
        <v>0</v>
      </c>
      <c r="M21" s="1"/>
      <c r="N21" s="1">
        <v>0.22</v>
      </c>
      <c r="O21" s="1"/>
      <c r="P21" s="166">
        <f>ROUND(F21*(R21),3)</f>
        <v>0.314</v>
      </c>
      <c r="Q21" s="172"/>
      <c r="R21" s="172">
        <v>7.1000000000000002E-4</v>
      </c>
      <c r="S21" s="166"/>
      <c r="Z21">
        <v>0</v>
      </c>
    </row>
    <row r="22" spans="1:26" ht="24.95" customHeight="1" x14ac:dyDescent="0.25">
      <c r="A22" s="170"/>
      <c r="B22" s="167" t="s">
        <v>150</v>
      </c>
      <c r="C22" s="171" t="s">
        <v>371</v>
      </c>
      <c r="D22" s="167" t="s">
        <v>372</v>
      </c>
      <c r="E22" s="167" t="s">
        <v>97</v>
      </c>
      <c r="F22" s="168">
        <v>442.5</v>
      </c>
      <c r="G22" s="169"/>
      <c r="H22" s="169"/>
      <c r="I22" s="169"/>
      <c r="J22" s="167">
        <f>ROUND(F22*(N22),2)</f>
        <v>2500.13</v>
      </c>
      <c r="K22" s="1">
        <f>ROUND(F22*(O22),2)</f>
        <v>0</v>
      </c>
      <c r="L22" s="1">
        <f>ROUND(F22*(G22),2)</f>
        <v>0</v>
      </c>
      <c r="M22" s="1"/>
      <c r="N22" s="1">
        <v>5.65</v>
      </c>
      <c r="O22" s="1"/>
      <c r="P22" s="166">
        <f>ROUND(F22*(R22),3)</f>
        <v>45.905000000000001</v>
      </c>
      <c r="Q22" s="172"/>
      <c r="R22" s="172">
        <v>0.10374</v>
      </c>
      <c r="S22" s="166"/>
      <c r="Z22">
        <v>0</v>
      </c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8"/>
      <c r="H23" s="158"/>
      <c r="I23" s="158"/>
      <c r="J23" s="155"/>
      <c r="K23" s="155"/>
      <c r="L23" s="155">
        <f>ROUND((SUM(L20:L22))/1,2)</f>
        <v>0</v>
      </c>
      <c r="M23" s="155">
        <f>ROUND((SUM(M20:M22))/1,2)</f>
        <v>0</v>
      </c>
      <c r="N23" s="155"/>
      <c r="O23" s="155"/>
      <c r="P23" s="173">
        <f>ROUND((SUM(P20:P22))/1,2)</f>
        <v>46.22</v>
      </c>
      <c r="Q23" s="152"/>
      <c r="R23" s="152"/>
      <c r="S23" s="173">
        <f>ROUND((SUM(S20:S22))/1,2)</f>
        <v>0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80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191</v>
      </c>
      <c r="C26" s="171" t="s">
        <v>373</v>
      </c>
      <c r="D26" s="167" t="s">
        <v>374</v>
      </c>
      <c r="E26" s="167" t="s">
        <v>194</v>
      </c>
      <c r="F26" s="168">
        <v>10</v>
      </c>
      <c r="G26" s="169"/>
      <c r="H26" s="169"/>
      <c r="I26" s="169"/>
      <c r="J26" s="167">
        <f>ROUND(F26*(N26),2)</f>
        <v>549.70000000000005</v>
      </c>
      <c r="K26" s="1">
        <f>ROUND(F26*(O26),2)</f>
        <v>0</v>
      </c>
      <c r="L26" s="1">
        <f>ROUND(F26*(G26),2)</f>
        <v>0</v>
      </c>
      <c r="M26" s="1"/>
      <c r="N26" s="1">
        <v>54.97</v>
      </c>
      <c r="O26" s="1"/>
      <c r="P26" s="166">
        <f>ROUND(F26*(R26),3)</f>
        <v>4.5839999999999996</v>
      </c>
      <c r="Q26" s="172"/>
      <c r="R26" s="172">
        <v>0.45837129999999998</v>
      </c>
      <c r="S26" s="166"/>
      <c r="Z26">
        <v>0</v>
      </c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8"/>
      <c r="H27" s="158"/>
      <c r="I27" s="158"/>
      <c r="J27" s="155"/>
      <c r="K27" s="155"/>
      <c r="L27" s="155">
        <f>ROUND((SUM(L25:L26))/1,2)</f>
        <v>0</v>
      </c>
      <c r="M27" s="155">
        <f>ROUND((SUM(M25:M26))/1,2)</f>
        <v>0</v>
      </c>
      <c r="N27" s="155"/>
      <c r="O27" s="155"/>
      <c r="P27" s="173">
        <f>ROUND((SUM(P25:P26))/1,2)</f>
        <v>4.58</v>
      </c>
      <c r="Q27" s="152"/>
      <c r="R27" s="152"/>
      <c r="S27" s="173">
        <f>ROUND((SUM(S25:S26))/1,2)</f>
        <v>0</v>
      </c>
      <c r="T27" s="152"/>
      <c r="U27" s="152"/>
      <c r="V27" s="152"/>
      <c r="W27" s="152"/>
      <c r="X27" s="152"/>
      <c r="Y27" s="152"/>
      <c r="Z27" s="152"/>
    </row>
    <row r="28" spans="1:26" x14ac:dyDescent="0.25">
      <c r="A28" s="1"/>
      <c r="B28" s="1"/>
      <c r="C28" s="1"/>
      <c r="D28" s="1"/>
      <c r="E28" s="1"/>
      <c r="F28" s="162"/>
      <c r="G28" s="148"/>
      <c r="H28" s="148"/>
      <c r="I28" s="148"/>
      <c r="J28" s="1"/>
      <c r="K28" s="1"/>
      <c r="L28" s="1"/>
      <c r="M28" s="1"/>
      <c r="N28" s="1"/>
      <c r="O28" s="1"/>
      <c r="P28" s="1"/>
      <c r="S28" s="1"/>
    </row>
    <row r="29" spans="1:26" x14ac:dyDescent="0.25">
      <c r="A29" s="155"/>
      <c r="B29" s="155"/>
      <c r="C29" s="155"/>
      <c r="D29" s="155" t="s">
        <v>81</v>
      </c>
      <c r="E29" s="155"/>
      <c r="F29" s="166"/>
      <c r="G29" s="156"/>
      <c r="H29" s="156"/>
      <c r="I29" s="156"/>
      <c r="J29" s="155"/>
      <c r="K29" s="155"/>
      <c r="L29" s="155"/>
      <c r="M29" s="155"/>
      <c r="N29" s="155"/>
      <c r="O29" s="155"/>
      <c r="P29" s="155"/>
      <c r="Q29" s="152"/>
      <c r="R29" s="152"/>
      <c r="S29" s="155"/>
      <c r="T29" s="152"/>
      <c r="U29" s="152"/>
      <c r="V29" s="152"/>
      <c r="W29" s="152"/>
      <c r="X29" s="152"/>
      <c r="Y29" s="152"/>
      <c r="Z29" s="152"/>
    </row>
    <row r="30" spans="1:26" ht="24.95" customHeight="1" x14ac:dyDescent="0.25">
      <c r="A30" s="170"/>
      <c r="B30" s="167" t="s">
        <v>107</v>
      </c>
      <c r="C30" s="171" t="s">
        <v>375</v>
      </c>
      <c r="D30" s="167" t="s">
        <v>376</v>
      </c>
      <c r="E30" s="167" t="s">
        <v>239</v>
      </c>
      <c r="F30" s="168">
        <v>80.092500000000001</v>
      </c>
      <c r="G30" s="169"/>
      <c r="H30" s="169"/>
      <c r="I30" s="169"/>
      <c r="J30" s="167">
        <f t="shared" ref="J30:J38" si="3">ROUND(F30*(N30),2)</f>
        <v>3285.39</v>
      </c>
      <c r="K30" s="1">
        <f t="shared" ref="K30:K38" si="4">ROUND(F30*(O30),2)</f>
        <v>0</v>
      </c>
      <c r="L30" s="1">
        <f t="shared" ref="L30:L35" si="5">ROUND(F30*(G30),2)</f>
        <v>0</v>
      </c>
      <c r="M30" s="1"/>
      <c r="N30" s="1">
        <v>41.02</v>
      </c>
      <c r="O30" s="1"/>
      <c r="P30" s="166"/>
      <c r="Q30" s="172"/>
      <c r="R30" s="172"/>
      <c r="S30" s="166"/>
      <c r="Z30">
        <v>0</v>
      </c>
    </row>
    <row r="31" spans="1:26" ht="24.95" customHeight="1" x14ac:dyDescent="0.25">
      <c r="A31" s="170"/>
      <c r="B31" s="167" t="s">
        <v>94</v>
      </c>
      <c r="C31" s="171" t="s">
        <v>377</v>
      </c>
      <c r="D31" s="167" t="s">
        <v>378</v>
      </c>
      <c r="E31" s="167" t="s">
        <v>239</v>
      </c>
      <c r="F31" s="168">
        <v>91.893000000000001</v>
      </c>
      <c r="G31" s="169"/>
      <c r="H31" s="169"/>
      <c r="I31" s="169"/>
      <c r="J31" s="167">
        <f t="shared" si="3"/>
        <v>1437.21</v>
      </c>
      <c r="K31" s="1">
        <f t="shared" si="4"/>
        <v>0</v>
      </c>
      <c r="L31" s="1">
        <f t="shared" si="5"/>
        <v>0</v>
      </c>
      <c r="M31" s="1"/>
      <c r="N31" s="1">
        <v>15.64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379</v>
      </c>
      <c r="C32" s="171" t="s">
        <v>380</v>
      </c>
      <c r="D32" s="167" t="s">
        <v>381</v>
      </c>
      <c r="E32" s="167" t="s">
        <v>239</v>
      </c>
      <c r="F32" s="168">
        <v>1102.7159999999999</v>
      </c>
      <c r="G32" s="169"/>
      <c r="H32" s="169"/>
      <c r="I32" s="169"/>
      <c r="J32" s="167">
        <f t="shared" si="3"/>
        <v>165.41</v>
      </c>
      <c r="K32" s="1">
        <f t="shared" si="4"/>
        <v>0</v>
      </c>
      <c r="L32" s="1">
        <f t="shared" si="5"/>
        <v>0</v>
      </c>
      <c r="M32" s="1"/>
      <c r="N32" s="1">
        <v>0.15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379</v>
      </c>
      <c r="C33" s="171" t="s">
        <v>382</v>
      </c>
      <c r="D33" s="167" t="s">
        <v>383</v>
      </c>
      <c r="E33" s="167" t="s">
        <v>239</v>
      </c>
      <c r="F33" s="168">
        <v>91.893000000000001</v>
      </c>
      <c r="G33" s="169"/>
      <c r="H33" s="169"/>
      <c r="I33" s="169"/>
      <c r="J33" s="167">
        <f t="shared" si="3"/>
        <v>272.92</v>
      </c>
      <c r="K33" s="1">
        <f t="shared" si="4"/>
        <v>0</v>
      </c>
      <c r="L33" s="1">
        <f t="shared" si="5"/>
        <v>0</v>
      </c>
      <c r="M33" s="1"/>
      <c r="N33" s="1">
        <v>2.9699999999999998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107</v>
      </c>
      <c r="C34" s="171" t="s">
        <v>384</v>
      </c>
      <c r="D34" s="167" t="s">
        <v>385</v>
      </c>
      <c r="E34" s="167" t="s">
        <v>239</v>
      </c>
      <c r="F34" s="168">
        <v>11.8</v>
      </c>
      <c r="G34" s="169"/>
      <c r="H34" s="169"/>
      <c r="I34" s="169"/>
      <c r="J34" s="167">
        <f t="shared" si="3"/>
        <v>134.4</v>
      </c>
      <c r="K34" s="1">
        <f t="shared" si="4"/>
        <v>0</v>
      </c>
      <c r="L34" s="1">
        <f t="shared" si="5"/>
        <v>0</v>
      </c>
      <c r="M34" s="1"/>
      <c r="N34" s="1">
        <v>11.39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224</v>
      </c>
      <c r="D35" s="167" t="s">
        <v>225</v>
      </c>
      <c r="E35" s="167" t="s">
        <v>106</v>
      </c>
      <c r="F35" s="168">
        <v>295</v>
      </c>
      <c r="G35" s="169"/>
      <c r="H35" s="169"/>
      <c r="I35" s="169"/>
      <c r="J35" s="167">
        <f t="shared" si="3"/>
        <v>1062</v>
      </c>
      <c r="K35" s="1">
        <f t="shared" si="4"/>
        <v>0</v>
      </c>
      <c r="L35" s="1">
        <f t="shared" si="5"/>
        <v>0</v>
      </c>
      <c r="M35" s="1"/>
      <c r="N35" s="1">
        <v>3.6</v>
      </c>
      <c r="O35" s="1"/>
      <c r="P35" s="166">
        <f>ROUND(F35*(R35),3)</f>
        <v>31.158000000000001</v>
      </c>
      <c r="Q35" s="172"/>
      <c r="R35" s="172">
        <v>0.1056194639</v>
      </c>
      <c r="S35" s="166"/>
      <c r="Z35">
        <v>0</v>
      </c>
    </row>
    <row r="36" spans="1:26" ht="24.95" customHeight="1" x14ac:dyDescent="0.25">
      <c r="A36" s="170"/>
      <c r="B36" s="167" t="s">
        <v>389</v>
      </c>
      <c r="C36" s="171" t="s">
        <v>390</v>
      </c>
      <c r="D36" s="167" t="s">
        <v>391</v>
      </c>
      <c r="E36" s="167" t="s">
        <v>392</v>
      </c>
      <c r="F36" s="168">
        <v>297.95</v>
      </c>
      <c r="G36" s="169"/>
      <c r="H36" s="169"/>
      <c r="I36" s="169"/>
      <c r="J36" s="167">
        <f t="shared" si="3"/>
        <v>712.1</v>
      </c>
      <c r="K36" s="1">
        <f t="shared" si="4"/>
        <v>0</v>
      </c>
      <c r="L36" s="1"/>
      <c r="M36" s="1">
        <f>ROUND(F36*(H36),2)</f>
        <v>0</v>
      </c>
      <c r="N36" s="1">
        <v>2.39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94</v>
      </c>
      <c r="C37" s="171" t="s">
        <v>348</v>
      </c>
      <c r="D37" s="167" t="s">
        <v>349</v>
      </c>
      <c r="E37" s="167" t="s">
        <v>106</v>
      </c>
      <c r="F37" s="168">
        <v>6</v>
      </c>
      <c r="G37" s="169"/>
      <c r="H37" s="169"/>
      <c r="I37" s="169"/>
      <c r="J37" s="167">
        <f t="shared" si="3"/>
        <v>31.86</v>
      </c>
      <c r="K37" s="1">
        <f t="shared" si="4"/>
        <v>0</v>
      </c>
      <c r="L37" s="1">
        <f>ROUND(F37*(G37),2)</f>
        <v>0</v>
      </c>
      <c r="M37" s="1"/>
      <c r="N37" s="1">
        <v>5.31</v>
      </c>
      <c r="O37" s="1"/>
      <c r="P37" s="166">
        <f>ROUND(F37*(R37),3)</f>
        <v>0</v>
      </c>
      <c r="Q37" s="172"/>
      <c r="R37" s="172">
        <v>3.3599999999999997E-5</v>
      </c>
      <c r="S37" s="166"/>
      <c r="Z37">
        <v>0</v>
      </c>
    </row>
    <row r="38" spans="1:26" ht="24.95" customHeight="1" x14ac:dyDescent="0.25">
      <c r="A38" s="170"/>
      <c r="B38" s="167" t="s">
        <v>191</v>
      </c>
      <c r="C38" s="171" t="s">
        <v>393</v>
      </c>
      <c r="D38" s="167" t="s">
        <v>394</v>
      </c>
      <c r="E38" s="167" t="s">
        <v>97</v>
      </c>
      <c r="F38" s="168">
        <v>442.5</v>
      </c>
      <c r="G38" s="169"/>
      <c r="H38" s="169"/>
      <c r="I38" s="169"/>
      <c r="J38" s="167">
        <f t="shared" si="3"/>
        <v>8.85</v>
      </c>
      <c r="K38" s="1">
        <f t="shared" si="4"/>
        <v>0</v>
      </c>
      <c r="L38" s="1">
        <f>ROUND(F38*(G38),2)</f>
        <v>0</v>
      </c>
      <c r="M38" s="1"/>
      <c r="N38" s="1">
        <v>0.02</v>
      </c>
      <c r="O38" s="1"/>
      <c r="P38" s="166"/>
      <c r="Q38" s="172"/>
      <c r="R38" s="172"/>
      <c r="S38" s="166"/>
      <c r="Z38">
        <v>0</v>
      </c>
    </row>
    <row r="39" spans="1:26" x14ac:dyDescent="0.25">
      <c r="A39" s="155"/>
      <c r="B39" s="155"/>
      <c r="C39" s="155"/>
      <c r="D39" s="155" t="s">
        <v>81</v>
      </c>
      <c r="E39" s="155"/>
      <c r="F39" s="166"/>
      <c r="G39" s="158"/>
      <c r="H39" s="158"/>
      <c r="I39" s="158"/>
      <c r="J39" s="155"/>
      <c r="K39" s="155"/>
      <c r="L39" s="155">
        <f>ROUND((SUM(L29:L38))/1,2)</f>
        <v>0</v>
      </c>
      <c r="M39" s="155">
        <f>ROUND((SUM(M29:M38))/1,2)</f>
        <v>0</v>
      </c>
      <c r="N39" s="155"/>
      <c r="O39" s="155"/>
      <c r="P39" s="173">
        <f>ROUND((SUM(P29:P38))/1,2)</f>
        <v>31.16</v>
      </c>
      <c r="Q39" s="152"/>
      <c r="R39" s="152"/>
      <c r="S39" s="173">
        <f>ROUND((SUM(S29:S38))/1,2)</f>
        <v>0</v>
      </c>
      <c r="T39" s="152"/>
      <c r="U39" s="152"/>
      <c r="V39" s="152"/>
      <c r="W39" s="152"/>
      <c r="X39" s="152"/>
      <c r="Y39" s="152"/>
      <c r="Z39" s="152"/>
    </row>
    <row r="40" spans="1:26" x14ac:dyDescent="0.25">
      <c r="A40" s="1"/>
      <c r="B40" s="1"/>
      <c r="C40" s="1"/>
      <c r="D40" s="1"/>
      <c r="E40" s="1"/>
      <c r="F40" s="162"/>
      <c r="G40" s="148"/>
      <c r="H40" s="148"/>
      <c r="I40" s="148"/>
      <c r="J40" s="1"/>
      <c r="K40" s="1"/>
      <c r="L40" s="1"/>
      <c r="M40" s="1"/>
      <c r="N40" s="1"/>
      <c r="O40" s="1"/>
      <c r="P40" s="1"/>
      <c r="S40" s="1"/>
    </row>
    <row r="41" spans="1:26" x14ac:dyDescent="0.25">
      <c r="A41" s="155"/>
      <c r="B41" s="155"/>
      <c r="C41" s="155"/>
      <c r="D41" s="155" t="s">
        <v>82</v>
      </c>
      <c r="E41" s="155"/>
      <c r="F41" s="166"/>
      <c r="G41" s="156"/>
      <c r="H41" s="156"/>
      <c r="I41" s="156"/>
      <c r="J41" s="155"/>
      <c r="K41" s="155"/>
      <c r="L41" s="155"/>
      <c r="M41" s="155"/>
      <c r="N41" s="155"/>
      <c r="O41" s="155"/>
      <c r="P41" s="155"/>
      <c r="Q41" s="152"/>
      <c r="R41" s="152"/>
      <c r="S41" s="155"/>
      <c r="T41" s="152"/>
      <c r="U41" s="152"/>
      <c r="V41" s="152"/>
      <c r="W41" s="152"/>
      <c r="X41" s="152"/>
      <c r="Y41" s="152"/>
      <c r="Z41" s="152"/>
    </row>
    <row r="42" spans="1:26" ht="24.95" customHeight="1" x14ac:dyDescent="0.25">
      <c r="A42" s="170"/>
      <c r="B42" s="167" t="s">
        <v>191</v>
      </c>
      <c r="C42" s="171" t="s">
        <v>397</v>
      </c>
      <c r="D42" s="167" t="s">
        <v>398</v>
      </c>
      <c r="E42" s="167" t="s">
        <v>239</v>
      </c>
      <c r="F42" s="168">
        <v>81.960781450499994</v>
      </c>
      <c r="G42" s="169"/>
      <c r="H42" s="169"/>
      <c r="I42" s="169"/>
      <c r="J42" s="167">
        <f>ROUND(F42*(N42),2)</f>
        <v>63.93</v>
      </c>
      <c r="K42" s="1">
        <f>ROUND(F42*(O42),2)</f>
        <v>0</v>
      </c>
      <c r="L42" s="1">
        <f>ROUND(F42*(G42),2)</f>
        <v>0</v>
      </c>
      <c r="M42" s="1"/>
      <c r="N42" s="1">
        <v>0.78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8"/>
      <c r="H43" s="158"/>
      <c r="I43" s="158"/>
      <c r="J43" s="155"/>
      <c r="K43" s="155"/>
      <c r="L43" s="155">
        <f>ROUND((SUM(L41:L42))/1,2)</f>
        <v>0</v>
      </c>
      <c r="M43" s="155">
        <f>ROUND((SUM(M41:M42))/1,2)</f>
        <v>0</v>
      </c>
      <c r="N43" s="155"/>
      <c r="O43" s="155"/>
      <c r="P43" s="173">
        <f>ROUND((SUM(P41:P42))/1,2)</f>
        <v>0</v>
      </c>
      <c r="S43" s="166">
        <f>ROUND((SUM(S41:S42))/1,2)</f>
        <v>0</v>
      </c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2" t="s">
        <v>75</v>
      </c>
      <c r="E45" s="155"/>
      <c r="F45" s="166"/>
      <c r="G45" s="158"/>
      <c r="H45" s="158"/>
      <c r="I45" s="158"/>
      <c r="J45" s="155"/>
      <c r="K45" s="155"/>
      <c r="L45" s="155">
        <f>ROUND((SUM(L9:L44))/2,2)</f>
        <v>0</v>
      </c>
      <c r="M45" s="155">
        <f>ROUND((SUM(M9:M44))/2,2)</f>
        <v>0</v>
      </c>
      <c r="N45" s="155"/>
      <c r="O45" s="155"/>
      <c r="P45" s="173">
        <f>ROUND((SUM(P9:P44))/2,2)</f>
        <v>81.96</v>
      </c>
      <c r="S45" s="173">
        <f>ROUND((SUM(S9:S44))/2,2)</f>
        <v>80.09</v>
      </c>
    </row>
    <row r="46" spans="1:26" x14ac:dyDescent="0.25">
      <c r="A46" s="174"/>
      <c r="B46" s="174" t="s">
        <v>21</v>
      </c>
      <c r="C46" s="174"/>
      <c r="D46" s="174"/>
      <c r="E46" s="174"/>
      <c r="F46" s="175" t="s">
        <v>83</v>
      </c>
      <c r="G46" s="176"/>
      <c r="H46" s="176"/>
      <c r="I46" s="176"/>
      <c r="J46" s="174"/>
      <c r="K46" s="174">
        <f>ROUND((SUM(K9:K45)),2)</f>
        <v>0</v>
      </c>
      <c r="L46" s="174">
        <f>ROUND((SUM(L9:L45))/3,2)</f>
        <v>0</v>
      </c>
      <c r="M46" s="174">
        <f>ROUND((SUM(M9:M45))/3,2)</f>
        <v>0</v>
      </c>
      <c r="N46" s="174"/>
      <c r="O46" s="174"/>
      <c r="P46" s="194">
        <f>ROUND((SUM(P9:P45))/3,2)</f>
        <v>81.96</v>
      </c>
      <c r="Q46" s="152"/>
      <c r="R46" s="152"/>
      <c r="S46" s="194">
        <f>ROUND((SUM(S9:S45))/3,2)</f>
        <v>80.09</v>
      </c>
      <c r="Z46">
        <f>(SUM(Z9:Z45))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9 - Oprava chodníka na ul. Viničná</oddHeader>
    <oddFooter>&amp;RStrana &amp;P z &amp;N    &amp;L&amp;7Spracované systémom Systematic®pyramida.wsn, tel.: 051 77 10 585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455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11857'!B16</f>
        <v>0</v>
      </c>
      <c r="E16" s="96">
        <f>'Rekap 11857'!C16</f>
        <v>0</v>
      </c>
      <c r="F16" s="105">
        <f>'Rekap 11857'!D16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11857'!Z46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11857'!K9:'SO 11857'!K45)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11857'!K9:'SO 11857'!K45)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455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11857'!L18</f>
        <v>0</v>
      </c>
      <c r="C11" s="156">
        <f>'SO 11857'!M18</f>
        <v>0</v>
      </c>
      <c r="D11" s="156">
        <f>'SO 11857'!I18</f>
        <v>0</v>
      </c>
      <c r="E11" s="157">
        <f>'SO 11857'!P18</f>
        <v>0</v>
      </c>
      <c r="F11" s="157">
        <f>'SO 11857'!S18</f>
        <v>103.17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11857'!L23</f>
        <v>0</v>
      </c>
      <c r="C12" s="156">
        <f>'SO 11857'!M23</f>
        <v>0</v>
      </c>
      <c r="D12" s="156">
        <f>'SO 11857'!I23</f>
        <v>0</v>
      </c>
      <c r="E12" s="157">
        <f>'SO 11857'!P23</f>
        <v>59.54</v>
      </c>
      <c r="F12" s="157">
        <f>'SO 11857'!S23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11857'!L27</f>
        <v>0</v>
      </c>
      <c r="C13" s="156">
        <f>'SO 11857'!M27</f>
        <v>0</v>
      </c>
      <c r="D13" s="156">
        <f>'SO 11857'!I27</f>
        <v>0</v>
      </c>
      <c r="E13" s="157">
        <f>'SO 11857'!P27</f>
        <v>2.29</v>
      </c>
      <c r="F13" s="157">
        <f>'SO 11857'!S27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11857'!L39</f>
        <v>0</v>
      </c>
      <c r="C14" s="156">
        <f>'SO 11857'!M39</f>
        <v>0</v>
      </c>
      <c r="D14" s="156">
        <f>'SO 11857'!I39</f>
        <v>0</v>
      </c>
      <c r="E14" s="157">
        <f>'SO 11857'!P39</f>
        <v>40.14</v>
      </c>
      <c r="F14" s="157">
        <f>'SO 11857'!S39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11857'!L43</f>
        <v>0</v>
      </c>
      <c r="C15" s="156">
        <f>'SO 11857'!M43</f>
        <v>0</v>
      </c>
      <c r="D15" s="156">
        <f>'SO 11857'!I43</f>
        <v>0</v>
      </c>
      <c r="E15" s="157">
        <f>'SO 11857'!P43</f>
        <v>0</v>
      </c>
      <c r="F15" s="157">
        <f>'SO 11857'!S43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11857'!L45</f>
        <v>0</v>
      </c>
      <c r="C16" s="158">
        <f>'SO 11857'!M45</f>
        <v>0</v>
      </c>
      <c r="D16" s="158">
        <f>'SO 11857'!I45</f>
        <v>0</v>
      </c>
      <c r="E16" s="159">
        <f>'SO 11857'!P45</f>
        <v>101.97</v>
      </c>
      <c r="F16" s="159">
        <f>'SO 11857'!S45</f>
        <v>103.17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11857'!L46</f>
        <v>0</v>
      </c>
      <c r="C18" s="158">
        <f>'SO 11857'!M46</f>
        <v>0</v>
      </c>
      <c r="D18" s="158">
        <f>'SO 11857'!I46</f>
        <v>0</v>
      </c>
      <c r="E18" s="159">
        <f>'SO 11857'!P46</f>
        <v>101.97</v>
      </c>
      <c r="F18" s="159">
        <f>'SO 11857'!S46</f>
        <v>103.17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workbookViewId="0">
      <pane ySplit="8" topLeftCell="A22" activePane="bottomLeft" state="frozen"/>
      <selection pane="bottomLeft" activeCell="G11" sqref="G11:I46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455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570</v>
      </c>
      <c r="G11" s="169"/>
      <c r="H11" s="169"/>
      <c r="I11" s="169"/>
      <c r="J11" s="167">
        <f t="shared" ref="J11:J17" si="0">ROUND(F11*(N11),2)</f>
        <v>558.6</v>
      </c>
      <c r="K11" s="1">
        <f t="shared" ref="K11:K17" si="1">ROUND(F11*(O11),2)</f>
        <v>0</v>
      </c>
      <c r="L11" s="1">
        <f t="shared" ref="L11:L17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103.17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380</v>
      </c>
      <c r="G12" s="169"/>
      <c r="H12" s="169"/>
      <c r="I12" s="169"/>
      <c r="J12" s="167">
        <f t="shared" si="0"/>
        <v>342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355</v>
      </c>
      <c r="D13" s="167" t="s">
        <v>356</v>
      </c>
      <c r="E13" s="167" t="s">
        <v>110</v>
      </c>
      <c r="F13" s="168">
        <v>30.400000000000002</v>
      </c>
      <c r="G13" s="169"/>
      <c r="H13" s="169"/>
      <c r="I13" s="169"/>
      <c r="J13" s="167">
        <f t="shared" si="0"/>
        <v>1270.72</v>
      </c>
      <c r="K13" s="1">
        <f t="shared" si="1"/>
        <v>0</v>
      </c>
      <c r="L13" s="1">
        <f t="shared" si="2"/>
        <v>0</v>
      </c>
      <c r="M13" s="1"/>
      <c r="N13" s="1">
        <v>41.8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357</v>
      </c>
      <c r="D14" s="167" t="s">
        <v>358</v>
      </c>
      <c r="E14" s="167" t="s">
        <v>110</v>
      </c>
      <c r="F14" s="168">
        <v>13.299999999999997</v>
      </c>
      <c r="G14" s="169"/>
      <c r="H14" s="169"/>
      <c r="I14" s="169"/>
      <c r="J14" s="167">
        <f t="shared" si="0"/>
        <v>45.62</v>
      </c>
      <c r="K14" s="1">
        <f t="shared" si="1"/>
        <v>0</v>
      </c>
      <c r="L14" s="1">
        <f t="shared" si="2"/>
        <v>0</v>
      </c>
      <c r="M14" s="1"/>
      <c r="N14" s="1">
        <v>3.43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359</v>
      </c>
      <c r="D15" s="167" t="s">
        <v>360</v>
      </c>
      <c r="E15" s="167" t="s">
        <v>110</v>
      </c>
      <c r="F15" s="168">
        <v>13.3</v>
      </c>
      <c r="G15" s="169"/>
      <c r="H15" s="169"/>
      <c r="I15" s="169"/>
      <c r="J15" s="167">
        <f t="shared" si="0"/>
        <v>9.98</v>
      </c>
      <c r="K15" s="1">
        <f t="shared" si="1"/>
        <v>0</v>
      </c>
      <c r="L15" s="1">
        <f t="shared" si="2"/>
        <v>0</v>
      </c>
      <c r="M15" s="1"/>
      <c r="N15" s="1">
        <v>0.75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129</v>
      </c>
      <c r="C16" s="171" t="s">
        <v>361</v>
      </c>
      <c r="D16" s="167" t="s">
        <v>362</v>
      </c>
      <c r="E16" s="167" t="s">
        <v>97</v>
      </c>
      <c r="F16" s="168">
        <v>76</v>
      </c>
      <c r="G16" s="169"/>
      <c r="H16" s="169"/>
      <c r="I16" s="169"/>
      <c r="J16" s="167">
        <f t="shared" si="0"/>
        <v>183.16</v>
      </c>
      <c r="K16" s="1">
        <f t="shared" si="1"/>
        <v>0</v>
      </c>
      <c r="L16" s="1">
        <f t="shared" si="2"/>
        <v>0</v>
      </c>
      <c r="M16" s="1"/>
      <c r="N16" s="1">
        <v>2.41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107</v>
      </c>
      <c r="C17" s="171" t="s">
        <v>363</v>
      </c>
      <c r="D17" s="167" t="s">
        <v>364</v>
      </c>
      <c r="E17" s="167" t="s">
        <v>110</v>
      </c>
      <c r="F17" s="168">
        <v>17.099999999999998</v>
      </c>
      <c r="G17" s="169"/>
      <c r="H17" s="169"/>
      <c r="I17" s="169"/>
      <c r="J17" s="167">
        <f t="shared" si="0"/>
        <v>43.26</v>
      </c>
      <c r="K17" s="1">
        <f t="shared" si="1"/>
        <v>0</v>
      </c>
      <c r="L17" s="1">
        <f t="shared" si="2"/>
        <v>0</v>
      </c>
      <c r="M17" s="1"/>
      <c r="N17" s="1">
        <v>2.5300000000000002</v>
      </c>
      <c r="O17" s="1"/>
      <c r="P17" s="166"/>
      <c r="Q17" s="172"/>
      <c r="R17" s="172"/>
      <c r="S17" s="166"/>
      <c r="Z17">
        <v>0</v>
      </c>
    </row>
    <row r="18" spans="1:26" x14ac:dyDescent="0.25">
      <c r="A18" s="155"/>
      <c r="B18" s="155"/>
      <c r="C18" s="155"/>
      <c r="D18" s="155" t="s">
        <v>76</v>
      </c>
      <c r="E18" s="155"/>
      <c r="F18" s="166"/>
      <c r="G18" s="158"/>
      <c r="H18" s="158"/>
      <c r="I18" s="158"/>
      <c r="J18" s="155"/>
      <c r="K18" s="155"/>
      <c r="L18" s="155">
        <f>ROUND((SUM(L10:L17))/1,2)</f>
        <v>0</v>
      </c>
      <c r="M18" s="155">
        <f>ROUND((SUM(M10:M17))/1,2)</f>
        <v>0</v>
      </c>
      <c r="N18" s="155"/>
      <c r="O18" s="155"/>
      <c r="P18" s="173">
        <f>ROUND((SUM(P10:P17))/1,2)</f>
        <v>0</v>
      </c>
      <c r="Q18" s="152"/>
      <c r="R18" s="152"/>
      <c r="S18" s="173">
        <f>ROUND((SUM(S10:S17))/1,2)</f>
        <v>103.17</v>
      </c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"/>
      <c r="C19" s="1"/>
      <c r="D19" s="1"/>
      <c r="E19" s="1"/>
      <c r="F19" s="162"/>
      <c r="G19" s="148"/>
      <c r="H19" s="148"/>
      <c r="I19" s="148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5"/>
      <c r="B20" s="155"/>
      <c r="C20" s="155"/>
      <c r="D20" s="155" t="s">
        <v>78</v>
      </c>
      <c r="E20" s="155"/>
      <c r="F20" s="166"/>
      <c r="G20" s="156"/>
      <c r="H20" s="156"/>
      <c r="I20" s="156"/>
      <c r="J20" s="155"/>
      <c r="K20" s="155"/>
      <c r="L20" s="155"/>
      <c r="M20" s="155"/>
      <c r="N20" s="155"/>
      <c r="O20" s="155"/>
      <c r="P20" s="155"/>
      <c r="Q20" s="152"/>
      <c r="R20" s="152"/>
      <c r="S20" s="155"/>
      <c r="T20" s="152"/>
      <c r="U20" s="152"/>
      <c r="V20" s="152"/>
      <c r="W20" s="152"/>
      <c r="X20" s="152"/>
      <c r="Y20" s="152"/>
      <c r="Z20" s="152"/>
    </row>
    <row r="21" spans="1:26" ht="24.95" customHeight="1" x14ac:dyDescent="0.25">
      <c r="A21" s="170"/>
      <c r="B21" s="167" t="s">
        <v>150</v>
      </c>
      <c r="C21" s="171" t="s">
        <v>367</v>
      </c>
      <c r="D21" s="167" t="s">
        <v>368</v>
      </c>
      <c r="E21" s="167" t="s">
        <v>97</v>
      </c>
      <c r="F21" s="168">
        <v>570</v>
      </c>
      <c r="G21" s="169"/>
      <c r="H21" s="169"/>
      <c r="I21" s="169"/>
      <c r="J21" s="167">
        <f>ROUND(F21*(N21),2)</f>
        <v>125.4</v>
      </c>
      <c r="K21" s="1">
        <f>ROUND(F21*(O21),2)</f>
        <v>0</v>
      </c>
      <c r="L21" s="1">
        <f>ROUND(F21*(G21),2)</f>
        <v>0</v>
      </c>
      <c r="M21" s="1"/>
      <c r="N21" s="1">
        <v>0.22</v>
      </c>
      <c r="O21" s="1"/>
      <c r="P21" s="166">
        <f>ROUND(F21*(R21),3)</f>
        <v>0.40500000000000003</v>
      </c>
      <c r="Q21" s="172"/>
      <c r="R21" s="172">
        <v>7.1000000000000002E-4</v>
      </c>
      <c r="S21" s="166"/>
      <c r="Z21">
        <v>0</v>
      </c>
    </row>
    <row r="22" spans="1:26" ht="24.95" customHeight="1" x14ac:dyDescent="0.25">
      <c r="A22" s="170"/>
      <c r="B22" s="167" t="s">
        <v>150</v>
      </c>
      <c r="C22" s="171" t="s">
        <v>371</v>
      </c>
      <c r="D22" s="167" t="s">
        <v>372</v>
      </c>
      <c r="E22" s="167" t="s">
        <v>97</v>
      </c>
      <c r="F22" s="168">
        <v>570</v>
      </c>
      <c r="G22" s="169"/>
      <c r="H22" s="169"/>
      <c r="I22" s="169"/>
      <c r="J22" s="167">
        <f>ROUND(F22*(N22),2)</f>
        <v>3220.5</v>
      </c>
      <c r="K22" s="1">
        <f>ROUND(F22*(O22),2)</f>
        <v>0</v>
      </c>
      <c r="L22" s="1">
        <f>ROUND(F22*(G22),2)</f>
        <v>0</v>
      </c>
      <c r="M22" s="1"/>
      <c r="N22" s="1">
        <v>5.65</v>
      </c>
      <c r="O22" s="1"/>
      <c r="P22" s="166">
        <f>ROUND(F22*(R22),3)</f>
        <v>59.131999999999998</v>
      </c>
      <c r="Q22" s="172"/>
      <c r="R22" s="172">
        <v>0.10374</v>
      </c>
      <c r="S22" s="166"/>
      <c r="Z22">
        <v>0</v>
      </c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8"/>
      <c r="H23" s="158"/>
      <c r="I23" s="158"/>
      <c r="J23" s="155"/>
      <c r="K23" s="155"/>
      <c r="L23" s="155">
        <f>ROUND((SUM(L20:L22))/1,2)</f>
        <v>0</v>
      </c>
      <c r="M23" s="155">
        <f>ROUND((SUM(M20:M22))/1,2)</f>
        <v>0</v>
      </c>
      <c r="N23" s="155"/>
      <c r="O23" s="155"/>
      <c r="P23" s="173">
        <f>ROUND((SUM(P20:P22))/1,2)</f>
        <v>59.54</v>
      </c>
      <c r="Q23" s="152"/>
      <c r="R23" s="152"/>
      <c r="S23" s="173">
        <f>ROUND((SUM(S20:S22))/1,2)</f>
        <v>0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80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191</v>
      </c>
      <c r="C26" s="171" t="s">
        <v>373</v>
      </c>
      <c r="D26" s="167" t="s">
        <v>374</v>
      </c>
      <c r="E26" s="167" t="s">
        <v>194</v>
      </c>
      <c r="F26" s="168">
        <v>5</v>
      </c>
      <c r="G26" s="169"/>
      <c r="H26" s="169"/>
      <c r="I26" s="169"/>
      <c r="J26" s="167">
        <f>ROUND(F26*(N26),2)</f>
        <v>274.85000000000002</v>
      </c>
      <c r="K26" s="1">
        <f>ROUND(F26*(O26),2)</f>
        <v>0</v>
      </c>
      <c r="L26" s="1">
        <f>ROUND(F26*(G26),2)</f>
        <v>0</v>
      </c>
      <c r="M26" s="1"/>
      <c r="N26" s="1">
        <v>54.97</v>
      </c>
      <c r="O26" s="1"/>
      <c r="P26" s="166">
        <f>ROUND(F26*(R26),3)</f>
        <v>2.2919999999999998</v>
      </c>
      <c r="Q26" s="172"/>
      <c r="R26" s="172">
        <v>0.45837129999999998</v>
      </c>
      <c r="S26" s="166"/>
      <c r="Z26">
        <v>0</v>
      </c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8"/>
      <c r="H27" s="158"/>
      <c r="I27" s="158"/>
      <c r="J27" s="155"/>
      <c r="K27" s="155"/>
      <c r="L27" s="155">
        <f>ROUND((SUM(L25:L26))/1,2)</f>
        <v>0</v>
      </c>
      <c r="M27" s="155">
        <f>ROUND((SUM(M25:M26))/1,2)</f>
        <v>0</v>
      </c>
      <c r="N27" s="155"/>
      <c r="O27" s="155"/>
      <c r="P27" s="173">
        <f>ROUND((SUM(P25:P26))/1,2)</f>
        <v>2.29</v>
      </c>
      <c r="Q27" s="152"/>
      <c r="R27" s="152"/>
      <c r="S27" s="173">
        <f>ROUND((SUM(S25:S26))/1,2)</f>
        <v>0</v>
      </c>
      <c r="T27" s="152"/>
      <c r="U27" s="152"/>
      <c r="V27" s="152"/>
      <c r="W27" s="152"/>
      <c r="X27" s="152"/>
      <c r="Y27" s="152"/>
      <c r="Z27" s="152"/>
    </row>
    <row r="28" spans="1:26" x14ac:dyDescent="0.25">
      <c r="A28" s="1"/>
      <c r="B28" s="1"/>
      <c r="C28" s="1"/>
      <c r="D28" s="1"/>
      <c r="E28" s="1"/>
      <c r="F28" s="162"/>
      <c r="G28" s="148"/>
      <c r="H28" s="148"/>
      <c r="I28" s="148"/>
      <c r="J28" s="1"/>
      <c r="K28" s="1"/>
      <c r="L28" s="1"/>
      <c r="M28" s="1"/>
      <c r="N28" s="1"/>
      <c r="O28" s="1"/>
      <c r="P28" s="1"/>
      <c r="S28" s="1"/>
    </row>
    <row r="29" spans="1:26" x14ac:dyDescent="0.25">
      <c r="A29" s="155"/>
      <c r="B29" s="155"/>
      <c r="C29" s="155"/>
      <c r="D29" s="155" t="s">
        <v>81</v>
      </c>
      <c r="E29" s="155"/>
      <c r="F29" s="166"/>
      <c r="G29" s="156"/>
      <c r="H29" s="156"/>
      <c r="I29" s="156"/>
      <c r="J29" s="155"/>
      <c r="K29" s="155"/>
      <c r="L29" s="155"/>
      <c r="M29" s="155"/>
      <c r="N29" s="155"/>
      <c r="O29" s="155"/>
      <c r="P29" s="155"/>
      <c r="Q29" s="152"/>
      <c r="R29" s="152"/>
      <c r="S29" s="155"/>
      <c r="T29" s="152"/>
      <c r="U29" s="152"/>
      <c r="V29" s="152"/>
      <c r="W29" s="152"/>
      <c r="X29" s="152"/>
      <c r="Y29" s="152"/>
      <c r="Z29" s="152"/>
    </row>
    <row r="30" spans="1:26" ht="24.95" customHeight="1" x14ac:dyDescent="0.25">
      <c r="A30" s="170"/>
      <c r="B30" s="167" t="s">
        <v>107</v>
      </c>
      <c r="C30" s="171" t="s">
        <v>375</v>
      </c>
      <c r="D30" s="167" t="s">
        <v>376</v>
      </c>
      <c r="E30" s="167" t="s">
        <v>239</v>
      </c>
      <c r="F30" s="168">
        <v>103.17</v>
      </c>
      <c r="G30" s="169"/>
      <c r="H30" s="169"/>
      <c r="I30" s="169"/>
      <c r="J30" s="167">
        <f t="shared" ref="J30:J38" si="3">ROUND(F30*(N30),2)</f>
        <v>4232.03</v>
      </c>
      <c r="K30" s="1">
        <f t="shared" ref="K30:K38" si="4">ROUND(F30*(O30),2)</f>
        <v>0</v>
      </c>
      <c r="L30" s="1">
        <f t="shared" ref="L30:L35" si="5">ROUND(F30*(G30),2)</f>
        <v>0</v>
      </c>
      <c r="M30" s="1"/>
      <c r="N30" s="1">
        <v>41.02</v>
      </c>
      <c r="O30" s="1"/>
      <c r="P30" s="166"/>
      <c r="Q30" s="172"/>
      <c r="R30" s="172"/>
      <c r="S30" s="166"/>
      <c r="Z30">
        <v>0</v>
      </c>
    </row>
    <row r="31" spans="1:26" ht="24.95" customHeight="1" x14ac:dyDescent="0.25">
      <c r="A31" s="170"/>
      <c r="B31" s="167" t="s">
        <v>94</v>
      </c>
      <c r="C31" s="171" t="s">
        <v>377</v>
      </c>
      <c r="D31" s="167" t="s">
        <v>378</v>
      </c>
      <c r="E31" s="167" t="s">
        <v>239</v>
      </c>
      <c r="F31" s="168">
        <v>118.37</v>
      </c>
      <c r="G31" s="169"/>
      <c r="H31" s="169"/>
      <c r="I31" s="169"/>
      <c r="J31" s="167">
        <f t="shared" si="3"/>
        <v>1851.31</v>
      </c>
      <c r="K31" s="1">
        <f t="shared" si="4"/>
        <v>0</v>
      </c>
      <c r="L31" s="1">
        <f t="shared" si="5"/>
        <v>0</v>
      </c>
      <c r="M31" s="1"/>
      <c r="N31" s="1">
        <v>15.64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379</v>
      </c>
      <c r="C32" s="171" t="s">
        <v>380</v>
      </c>
      <c r="D32" s="167" t="s">
        <v>381</v>
      </c>
      <c r="E32" s="167" t="s">
        <v>239</v>
      </c>
      <c r="F32" s="168">
        <v>1420.44</v>
      </c>
      <c r="G32" s="169"/>
      <c r="H32" s="169"/>
      <c r="I32" s="169"/>
      <c r="J32" s="167">
        <f t="shared" si="3"/>
        <v>213.07</v>
      </c>
      <c r="K32" s="1">
        <f t="shared" si="4"/>
        <v>0</v>
      </c>
      <c r="L32" s="1">
        <f t="shared" si="5"/>
        <v>0</v>
      </c>
      <c r="M32" s="1"/>
      <c r="N32" s="1">
        <v>0.15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379</v>
      </c>
      <c r="C33" s="171" t="s">
        <v>382</v>
      </c>
      <c r="D33" s="167" t="s">
        <v>383</v>
      </c>
      <c r="E33" s="167" t="s">
        <v>239</v>
      </c>
      <c r="F33" s="168">
        <v>118.37</v>
      </c>
      <c r="G33" s="169"/>
      <c r="H33" s="169"/>
      <c r="I33" s="169"/>
      <c r="J33" s="167">
        <f t="shared" si="3"/>
        <v>351.56</v>
      </c>
      <c r="K33" s="1">
        <f t="shared" si="4"/>
        <v>0</v>
      </c>
      <c r="L33" s="1">
        <f t="shared" si="5"/>
        <v>0</v>
      </c>
      <c r="M33" s="1"/>
      <c r="N33" s="1">
        <v>2.9699999999999998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107</v>
      </c>
      <c r="C34" s="171" t="s">
        <v>384</v>
      </c>
      <c r="D34" s="167" t="s">
        <v>385</v>
      </c>
      <c r="E34" s="167" t="s">
        <v>239</v>
      </c>
      <c r="F34" s="168">
        <v>15.200000000000001</v>
      </c>
      <c r="G34" s="169"/>
      <c r="H34" s="169"/>
      <c r="I34" s="169"/>
      <c r="J34" s="167">
        <f t="shared" si="3"/>
        <v>173.13</v>
      </c>
      <c r="K34" s="1">
        <f t="shared" si="4"/>
        <v>0</v>
      </c>
      <c r="L34" s="1">
        <f t="shared" si="5"/>
        <v>0</v>
      </c>
      <c r="M34" s="1"/>
      <c r="N34" s="1">
        <v>11.39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224</v>
      </c>
      <c r="D35" s="167" t="s">
        <v>225</v>
      </c>
      <c r="E35" s="167" t="s">
        <v>106</v>
      </c>
      <c r="F35" s="168">
        <v>380</v>
      </c>
      <c r="G35" s="169"/>
      <c r="H35" s="169"/>
      <c r="I35" s="169"/>
      <c r="J35" s="167">
        <f t="shared" si="3"/>
        <v>1368</v>
      </c>
      <c r="K35" s="1">
        <f t="shared" si="4"/>
        <v>0</v>
      </c>
      <c r="L35" s="1">
        <f t="shared" si="5"/>
        <v>0</v>
      </c>
      <c r="M35" s="1"/>
      <c r="N35" s="1">
        <v>3.6</v>
      </c>
      <c r="O35" s="1"/>
      <c r="P35" s="166">
        <f>ROUND(F35*(R35),3)</f>
        <v>40.134999999999998</v>
      </c>
      <c r="Q35" s="172"/>
      <c r="R35" s="172">
        <v>0.1056194639</v>
      </c>
      <c r="S35" s="166"/>
      <c r="Z35">
        <v>0</v>
      </c>
    </row>
    <row r="36" spans="1:26" ht="24.95" customHeight="1" x14ac:dyDescent="0.25">
      <c r="A36" s="170"/>
      <c r="B36" s="167" t="s">
        <v>389</v>
      </c>
      <c r="C36" s="171" t="s">
        <v>390</v>
      </c>
      <c r="D36" s="167" t="s">
        <v>391</v>
      </c>
      <c r="E36" s="167" t="s">
        <v>392</v>
      </c>
      <c r="F36" s="168">
        <v>383.8</v>
      </c>
      <c r="G36" s="169"/>
      <c r="H36" s="169"/>
      <c r="I36" s="169"/>
      <c r="J36" s="167">
        <f t="shared" si="3"/>
        <v>917.28</v>
      </c>
      <c r="K36" s="1">
        <f t="shared" si="4"/>
        <v>0</v>
      </c>
      <c r="L36" s="1"/>
      <c r="M36" s="1">
        <f>ROUND(F36*(H36),2)</f>
        <v>0</v>
      </c>
      <c r="N36" s="1">
        <v>2.39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94</v>
      </c>
      <c r="C37" s="171" t="s">
        <v>348</v>
      </c>
      <c r="D37" s="167" t="s">
        <v>349</v>
      </c>
      <c r="E37" s="167" t="s">
        <v>106</v>
      </c>
      <c r="F37" s="168">
        <v>3</v>
      </c>
      <c r="G37" s="169"/>
      <c r="H37" s="169"/>
      <c r="I37" s="169"/>
      <c r="J37" s="167">
        <f t="shared" si="3"/>
        <v>15.93</v>
      </c>
      <c r="K37" s="1">
        <f t="shared" si="4"/>
        <v>0</v>
      </c>
      <c r="L37" s="1">
        <f>ROUND(F37*(G37),2)</f>
        <v>0</v>
      </c>
      <c r="M37" s="1"/>
      <c r="N37" s="1">
        <v>5.31</v>
      </c>
      <c r="O37" s="1"/>
      <c r="P37" s="166">
        <f>ROUND(F37*(R37),3)</f>
        <v>0</v>
      </c>
      <c r="Q37" s="172"/>
      <c r="R37" s="172">
        <v>3.3599999999999997E-5</v>
      </c>
      <c r="S37" s="166"/>
      <c r="Z37">
        <v>0</v>
      </c>
    </row>
    <row r="38" spans="1:26" ht="24.95" customHeight="1" x14ac:dyDescent="0.25">
      <c r="A38" s="170"/>
      <c r="B38" s="167" t="s">
        <v>191</v>
      </c>
      <c r="C38" s="171" t="s">
        <v>393</v>
      </c>
      <c r="D38" s="167" t="s">
        <v>394</v>
      </c>
      <c r="E38" s="167" t="s">
        <v>97</v>
      </c>
      <c r="F38" s="168">
        <v>570</v>
      </c>
      <c r="G38" s="169"/>
      <c r="H38" s="169"/>
      <c r="I38" s="169"/>
      <c r="J38" s="167">
        <f t="shared" si="3"/>
        <v>11.4</v>
      </c>
      <c r="K38" s="1">
        <f t="shared" si="4"/>
        <v>0</v>
      </c>
      <c r="L38" s="1">
        <f>ROUND(F38*(G38),2)</f>
        <v>0</v>
      </c>
      <c r="M38" s="1"/>
      <c r="N38" s="1">
        <v>0.02</v>
      </c>
      <c r="O38" s="1"/>
      <c r="P38" s="166"/>
      <c r="Q38" s="172"/>
      <c r="R38" s="172"/>
      <c r="S38" s="166"/>
      <c r="Z38">
        <v>0</v>
      </c>
    </row>
    <row r="39" spans="1:26" x14ac:dyDescent="0.25">
      <c r="A39" s="155"/>
      <c r="B39" s="155"/>
      <c r="C39" s="155"/>
      <c r="D39" s="155" t="s">
        <v>81</v>
      </c>
      <c r="E39" s="155"/>
      <c r="F39" s="166"/>
      <c r="G39" s="158"/>
      <c r="H39" s="158"/>
      <c r="I39" s="158"/>
      <c r="J39" s="155"/>
      <c r="K39" s="155"/>
      <c r="L39" s="155">
        <f>ROUND((SUM(L29:L38))/1,2)</f>
        <v>0</v>
      </c>
      <c r="M39" s="155">
        <f>ROUND((SUM(M29:M38))/1,2)</f>
        <v>0</v>
      </c>
      <c r="N39" s="155"/>
      <c r="O39" s="155"/>
      <c r="P39" s="173">
        <f>ROUND((SUM(P29:P38))/1,2)</f>
        <v>40.14</v>
      </c>
      <c r="Q39" s="152"/>
      <c r="R39" s="152"/>
      <c r="S39" s="173">
        <f>ROUND((SUM(S29:S38))/1,2)</f>
        <v>0</v>
      </c>
      <c r="T39" s="152"/>
      <c r="U39" s="152"/>
      <c r="V39" s="152"/>
      <c r="W39" s="152"/>
      <c r="X39" s="152"/>
      <c r="Y39" s="152"/>
      <c r="Z39" s="152"/>
    </row>
    <row r="40" spans="1:26" x14ac:dyDescent="0.25">
      <c r="A40" s="1"/>
      <c r="B40" s="1"/>
      <c r="C40" s="1"/>
      <c r="D40" s="1"/>
      <c r="E40" s="1"/>
      <c r="F40" s="162"/>
      <c r="G40" s="148"/>
      <c r="H40" s="148"/>
      <c r="I40" s="148"/>
      <c r="J40" s="1"/>
      <c r="K40" s="1"/>
      <c r="L40" s="1"/>
      <c r="M40" s="1"/>
      <c r="N40" s="1"/>
      <c r="O40" s="1"/>
      <c r="P40" s="1"/>
      <c r="S40" s="1"/>
    </row>
    <row r="41" spans="1:26" x14ac:dyDescent="0.25">
      <c r="A41" s="155"/>
      <c r="B41" s="155"/>
      <c r="C41" s="155"/>
      <c r="D41" s="155" t="s">
        <v>82</v>
      </c>
      <c r="E41" s="155"/>
      <c r="F41" s="166"/>
      <c r="G41" s="156"/>
      <c r="H41" s="156"/>
      <c r="I41" s="156"/>
      <c r="J41" s="155"/>
      <c r="K41" s="155"/>
      <c r="L41" s="155"/>
      <c r="M41" s="155"/>
      <c r="N41" s="155"/>
      <c r="O41" s="155"/>
      <c r="P41" s="155"/>
      <c r="Q41" s="152"/>
      <c r="R41" s="152"/>
      <c r="S41" s="155"/>
      <c r="T41" s="152"/>
      <c r="U41" s="152"/>
      <c r="V41" s="152"/>
      <c r="W41" s="152"/>
      <c r="X41" s="152"/>
      <c r="Y41" s="152"/>
      <c r="Z41" s="152"/>
    </row>
    <row r="42" spans="1:26" ht="24.95" customHeight="1" x14ac:dyDescent="0.25">
      <c r="A42" s="170"/>
      <c r="B42" s="167" t="s">
        <v>191</v>
      </c>
      <c r="C42" s="171" t="s">
        <v>397</v>
      </c>
      <c r="D42" s="167" t="s">
        <v>398</v>
      </c>
      <c r="E42" s="167" t="s">
        <v>239</v>
      </c>
      <c r="F42" s="168">
        <v>101.963853582</v>
      </c>
      <c r="G42" s="169"/>
      <c r="H42" s="169"/>
      <c r="I42" s="169"/>
      <c r="J42" s="167">
        <f>ROUND(F42*(N42),2)</f>
        <v>79.53</v>
      </c>
      <c r="K42" s="1">
        <f>ROUND(F42*(O42),2)</f>
        <v>0</v>
      </c>
      <c r="L42" s="1">
        <f>ROUND(F42*(G42),2)</f>
        <v>0</v>
      </c>
      <c r="M42" s="1"/>
      <c r="N42" s="1">
        <v>0.78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8"/>
      <c r="H43" s="158"/>
      <c r="I43" s="158"/>
      <c r="J43" s="155"/>
      <c r="K43" s="155"/>
      <c r="L43" s="155">
        <f>ROUND((SUM(L41:L42))/1,2)</f>
        <v>0</v>
      </c>
      <c r="M43" s="155">
        <f>ROUND((SUM(M41:M42))/1,2)</f>
        <v>0</v>
      </c>
      <c r="N43" s="155"/>
      <c r="O43" s="155"/>
      <c r="P43" s="173">
        <f>ROUND((SUM(P41:P42))/1,2)</f>
        <v>0</v>
      </c>
      <c r="S43" s="166">
        <f>ROUND((SUM(S41:S42))/1,2)</f>
        <v>0</v>
      </c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2" t="s">
        <v>75</v>
      </c>
      <c r="E45" s="155"/>
      <c r="F45" s="166"/>
      <c r="G45" s="158"/>
      <c r="H45" s="158"/>
      <c r="I45" s="158"/>
      <c r="J45" s="155"/>
      <c r="K45" s="155"/>
      <c r="L45" s="155">
        <f>ROUND((SUM(L9:L44))/2,2)</f>
        <v>0</v>
      </c>
      <c r="M45" s="155">
        <f>ROUND((SUM(M9:M44))/2,2)</f>
        <v>0</v>
      </c>
      <c r="N45" s="155"/>
      <c r="O45" s="155"/>
      <c r="P45" s="173">
        <f>ROUND((SUM(P9:P44))/2,2)</f>
        <v>101.97</v>
      </c>
      <c r="S45" s="173">
        <f>ROUND((SUM(S9:S44))/2,2)</f>
        <v>103.17</v>
      </c>
    </row>
    <row r="46" spans="1:26" x14ac:dyDescent="0.25">
      <c r="A46" s="174"/>
      <c r="B46" s="174" t="s">
        <v>22</v>
      </c>
      <c r="C46" s="174"/>
      <c r="D46" s="174"/>
      <c r="E46" s="174"/>
      <c r="F46" s="175" t="s">
        <v>83</v>
      </c>
      <c r="G46" s="176"/>
      <c r="H46" s="176"/>
      <c r="I46" s="176"/>
      <c r="J46" s="174"/>
      <c r="K46" s="174">
        <f>ROUND((SUM(K9:K45)),2)</f>
        <v>0</v>
      </c>
      <c r="L46" s="174">
        <f>ROUND((SUM(L9:L45))/3,2)</f>
        <v>0</v>
      </c>
      <c r="M46" s="174">
        <f>ROUND((SUM(M9:M45))/3,2)</f>
        <v>0</v>
      </c>
      <c r="N46" s="174"/>
      <c r="O46" s="174"/>
      <c r="P46" s="194">
        <f>ROUND((SUM(P9:P45))/3,2)</f>
        <v>101.97</v>
      </c>
      <c r="Q46" s="152"/>
      <c r="R46" s="152"/>
      <c r="S46" s="194">
        <f>ROUND((SUM(S9:S45))/3,2)</f>
        <v>103.17</v>
      </c>
      <c r="Z46">
        <f>(SUM(Z9:Z45))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10 - Oprava chodníka na ul. Gen. Svobodu</oddHeader>
    <oddFooter>&amp;RStrana &amp;P z &amp;N    &amp;L&amp;7Spracované systémom Systematic®pyramida.wsn, tel.: 051 77 10 585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456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11859'!B16</f>
        <v>0</v>
      </c>
      <c r="E16" s="96">
        <f>'Rekap 11859'!C16</f>
        <v>0</v>
      </c>
      <c r="F16" s="105">
        <f>'Rekap 11859'!D16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11859'!Z46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11859'!K9:'SO 11859'!K45)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11859'!K9:'SO 11859'!K45)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456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11859'!L18</f>
        <v>0</v>
      </c>
      <c r="C11" s="156">
        <f>'SO 11859'!M18</f>
        <v>0</v>
      </c>
      <c r="D11" s="156">
        <f>'SO 11859'!I18</f>
        <v>0</v>
      </c>
      <c r="E11" s="157">
        <f>'SO 11859'!P18</f>
        <v>0.45</v>
      </c>
      <c r="F11" s="157">
        <f>'SO 11859'!S18</f>
        <v>267.45999999999998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11859'!L23</f>
        <v>0</v>
      </c>
      <c r="C12" s="156">
        <f>'SO 11859'!M23</f>
        <v>0</v>
      </c>
      <c r="D12" s="156">
        <f>'SO 11859'!I23</f>
        <v>0</v>
      </c>
      <c r="E12" s="157">
        <f>'SO 11859'!P23</f>
        <v>274.56</v>
      </c>
      <c r="F12" s="157">
        <f>'SO 11859'!S23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11859'!L27</f>
        <v>0</v>
      </c>
      <c r="C13" s="156">
        <f>'SO 11859'!M27</f>
        <v>0</v>
      </c>
      <c r="D13" s="156">
        <f>'SO 11859'!I27</f>
        <v>0</v>
      </c>
      <c r="E13" s="157">
        <f>'SO 11859'!P27</f>
        <v>1.72</v>
      </c>
      <c r="F13" s="157">
        <f>'SO 11859'!S27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11859'!L39</f>
        <v>0</v>
      </c>
      <c r="C14" s="156">
        <f>'SO 11859'!M39</f>
        <v>0</v>
      </c>
      <c r="D14" s="156">
        <f>'SO 11859'!I39</f>
        <v>0</v>
      </c>
      <c r="E14" s="157">
        <f>'SO 11859'!P39</f>
        <v>69.62</v>
      </c>
      <c r="F14" s="157">
        <f>'SO 11859'!S39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11859'!L43</f>
        <v>0</v>
      </c>
      <c r="C15" s="156">
        <f>'SO 11859'!M43</f>
        <v>0</v>
      </c>
      <c r="D15" s="156">
        <f>'SO 11859'!I43</f>
        <v>0</v>
      </c>
      <c r="E15" s="157">
        <f>'SO 11859'!P43</f>
        <v>0</v>
      </c>
      <c r="F15" s="157">
        <f>'SO 11859'!S43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11859'!L45</f>
        <v>0</v>
      </c>
      <c r="C16" s="158">
        <f>'SO 11859'!M45</f>
        <v>0</v>
      </c>
      <c r="D16" s="158">
        <f>'SO 11859'!I45</f>
        <v>0</v>
      </c>
      <c r="E16" s="159">
        <f>'SO 11859'!P45</f>
        <v>346.35</v>
      </c>
      <c r="F16" s="159">
        <f>'SO 11859'!S45</f>
        <v>267.45999999999998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11859'!L46</f>
        <v>0</v>
      </c>
      <c r="C18" s="158">
        <f>'SO 11859'!M46</f>
        <v>0</v>
      </c>
      <c r="D18" s="158">
        <f>'SO 11859'!I46</f>
        <v>0</v>
      </c>
      <c r="E18" s="159">
        <f>'SO 11859'!P46</f>
        <v>346.35</v>
      </c>
      <c r="F18" s="159">
        <f>'SO 11859'!S46</f>
        <v>267.45999999999998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workbookViewId="0">
      <pane ySplit="8" topLeftCell="A23" activePane="bottomLeft" state="frozen"/>
      <selection pane="bottomLeft" activeCell="G10" sqref="G10:I47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456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365</v>
      </c>
      <c r="D11" s="167" t="s">
        <v>366</v>
      </c>
      <c r="E11" s="167" t="s">
        <v>106</v>
      </c>
      <c r="F11" s="168">
        <v>384</v>
      </c>
      <c r="G11" s="169"/>
      <c r="H11" s="169"/>
      <c r="I11" s="169"/>
      <c r="J11" s="167">
        <f t="shared" ref="J11:J17" si="0">ROUND(F11*(N11),2)</f>
        <v>579.84</v>
      </c>
      <c r="K11" s="1">
        <f t="shared" ref="K11:K17" si="1">ROUND(F11*(O11),2)</f>
        <v>0</v>
      </c>
      <c r="L11" s="1">
        <f t="shared" ref="L11:L17" si="2">ROUND(F11*(G11),2)</f>
        <v>0</v>
      </c>
      <c r="M11" s="1"/>
      <c r="N11" s="1">
        <v>1.51</v>
      </c>
      <c r="O11" s="1"/>
      <c r="P11" s="166"/>
      <c r="Q11" s="172"/>
      <c r="R11" s="172"/>
      <c r="S11" s="166"/>
      <c r="Z11">
        <v>0</v>
      </c>
    </row>
    <row r="12" spans="1:26" ht="24.95" customHeight="1" x14ac:dyDescent="0.25">
      <c r="A12" s="170"/>
      <c r="B12" s="167" t="s">
        <v>107</v>
      </c>
      <c r="C12" s="171" t="s">
        <v>355</v>
      </c>
      <c r="D12" s="167" t="s">
        <v>356</v>
      </c>
      <c r="E12" s="167" t="s">
        <v>110</v>
      </c>
      <c r="F12" s="168">
        <v>30.400000000000002</v>
      </c>
      <c r="G12" s="169"/>
      <c r="H12" s="169"/>
      <c r="I12" s="169"/>
      <c r="J12" s="167">
        <f t="shared" si="0"/>
        <v>1270.72</v>
      </c>
      <c r="K12" s="1">
        <f t="shared" si="1"/>
        <v>0</v>
      </c>
      <c r="L12" s="1">
        <f t="shared" si="2"/>
        <v>0</v>
      </c>
      <c r="M12" s="1"/>
      <c r="N12" s="1">
        <v>41.8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357</v>
      </c>
      <c r="D13" s="167" t="s">
        <v>358</v>
      </c>
      <c r="E13" s="167" t="s">
        <v>110</v>
      </c>
      <c r="F13" s="168">
        <v>13.299999999999997</v>
      </c>
      <c r="G13" s="169"/>
      <c r="H13" s="169"/>
      <c r="I13" s="169"/>
      <c r="J13" s="167">
        <f t="shared" si="0"/>
        <v>45.62</v>
      </c>
      <c r="K13" s="1">
        <f t="shared" si="1"/>
        <v>0</v>
      </c>
      <c r="L13" s="1">
        <f t="shared" si="2"/>
        <v>0</v>
      </c>
      <c r="M13" s="1"/>
      <c r="N13" s="1">
        <v>3.43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359</v>
      </c>
      <c r="D14" s="167" t="s">
        <v>360</v>
      </c>
      <c r="E14" s="167" t="s">
        <v>110</v>
      </c>
      <c r="F14" s="168">
        <v>13.3</v>
      </c>
      <c r="G14" s="169"/>
      <c r="H14" s="169"/>
      <c r="I14" s="169"/>
      <c r="J14" s="167">
        <f t="shared" si="0"/>
        <v>9.98</v>
      </c>
      <c r="K14" s="1">
        <f t="shared" si="1"/>
        <v>0</v>
      </c>
      <c r="L14" s="1">
        <f t="shared" si="2"/>
        <v>0</v>
      </c>
      <c r="M14" s="1"/>
      <c r="N14" s="1">
        <v>0.75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129</v>
      </c>
      <c r="C15" s="171" t="s">
        <v>361</v>
      </c>
      <c r="D15" s="167" t="s">
        <v>362</v>
      </c>
      <c r="E15" s="167" t="s">
        <v>97</v>
      </c>
      <c r="F15" s="168">
        <v>76</v>
      </c>
      <c r="G15" s="169"/>
      <c r="H15" s="169"/>
      <c r="I15" s="169"/>
      <c r="J15" s="167">
        <f t="shared" si="0"/>
        <v>183.16</v>
      </c>
      <c r="K15" s="1">
        <f t="shared" si="1"/>
        <v>0</v>
      </c>
      <c r="L15" s="1">
        <f t="shared" si="2"/>
        <v>0</v>
      </c>
      <c r="M15" s="1"/>
      <c r="N15" s="1">
        <v>2.41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107</v>
      </c>
      <c r="C16" s="171" t="s">
        <v>363</v>
      </c>
      <c r="D16" s="167" t="s">
        <v>364</v>
      </c>
      <c r="E16" s="167" t="s">
        <v>110</v>
      </c>
      <c r="F16" s="168">
        <v>17.099999999999998</v>
      </c>
      <c r="G16" s="169"/>
      <c r="H16" s="169"/>
      <c r="I16" s="169"/>
      <c r="J16" s="167">
        <f t="shared" si="0"/>
        <v>43.26</v>
      </c>
      <c r="K16" s="1">
        <f t="shared" si="1"/>
        <v>0</v>
      </c>
      <c r="L16" s="1">
        <f t="shared" si="2"/>
        <v>0</v>
      </c>
      <c r="M16" s="1"/>
      <c r="N16" s="1">
        <v>2.5300000000000002</v>
      </c>
      <c r="O16" s="1"/>
      <c r="P16" s="166"/>
      <c r="Q16" s="172"/>
      <c r="R16" s="172"/>
      <c r="S16" s="166"/>
      <c r="Z16">
        <v>0</v>
      </c>
    </row>
    <row r="17" spans="1:26" ht="35.1" customHeight="1" x14ac:dyDescent="0.25">
      <c r="A17" s="170"/>
      <c r="B17" s="167" t="s">
        <v>94</v>
      </c>
      <c r="C17" s="171" t="s">
        <v>457</v>
      </c>
      <c r="D17" s="167" t="s">
        <v>458</v>
      </c>
      <c r="E17" s="167" t="s">
        <v>97</v>
      </c>
      <c r="F17" s="168">
        <v>2106</v>
      </c>
      <c r="G17" s="169"/>
      <c r="H17" s="169"/>
      <c r="I17" s="169"/>
      <c r="J17" s="167">
        <f t="shared" si="0"/>
        <v>5981.04</v>
      </c>
      <c r="K17" s="1">
        <f t="shared" si="1"/>
        <v>0</v>
      </c>
      <c r="L17" s="1">
        <f t="shared" si="2"/>
        <v>0</v>
      </c>
      <c r="M17" s="1"/>
      <c r="N17" s="1">
        <v>2.84</v>
      </c>
      <c r="O17" s="1"/>
      <c r="P17" s="166">
        <f>ROUND(F17*(R17),3)</f>
        <v>0.44900000000000001</v>
      </c>
      <c r="Q17" s="172"/>
      <c r="R17" s="172">
        <v>2.1314000000000001E-4</v>
      </c>
      <c r="S17" s="166">
        <f>ROUND(F17*(X17),3)</f>
        <v>267.46199999999999</v>
      </c>
      <c r="X17">
        <v>0.127</v>
      </c>
      <c r="Z17">
        <v>0</v>
      </c>
    </row>
    <row r="18" spans="1:26" x14ac:dyDescent="0.25">
      <c r="A18" s="155"/>
      <c r="B18" s="155"/>
      <c r="C18" s="155"/>
      <c r="D18" s="155" t="s">
        <v>76</v>
      </c>
      <c r="E18" s="155"/>
      <c r="F18" s="166"/>
      <c r="G18" s="158"/>
      <c r="H18" s="158"/>
      <c r="I18" s="158"/>
      <c r="J18" s="155"/>
      <c r="K18" s="155"/>
      <c r="L18" s="155">
        <f>ROUND((SUM(L10:L17))/1,2)</f>
        <v>0</v>
      </c>
      <c r="M18" s="155">
        <f>ROUND((SUM(M10:M17))/1,2)</f>
        <v>0</v>
      </c>
      <c r="N18" s="155"/>
      <c r="O18" s="155"/>
      <c r="P18" s="173">
        <f>ROUND((SUM(P10:P17))/1,2)</f>
        <v>0.45</v>
      </c>
      <c r="Q18" s="152"/>
      <c r="R18" s="152"/>
      <c r="S18" s="173">
        <f>ROUND((SUM(S10:S17))/1,2)</f>
        <v>267.45999999999998</v>
      </c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"/>
      <c r="C19" s="1"/>
      <c r="D19" s="1"/>
      <c r="E19" s="1"/>
      <c r="F19" s="162"/>
      <c r="G19" s="148"/>
      <c r="H19" s="148"/>
      <c r="I19" s="148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5"/>
      <c r="B20" s="155"/>
      <c r="C20" s="155"/>
      <c r="D20" s="155" t="s">
        <v>78</v>
      </c>
      <c r="E20" s="155"/>
      <c r="F20" s="166"/>
      <c r="G20" s="156"/>
      <c r="H20" s="156"/>
      <c r="I20" s="156"/>
      <c r="J20" s="155"/>
      <c r="K20" s="155"/>
      <c r="L20" s="155"/>
      <c r="M20" s="155"/>
      <c r="N20" s="155"/>
      <c r="O20" s="155"/>
      <c r="P20" s="155"/>
      <c r="Q20" s="152"/>
      <c r="R20" s="152"/>
      <c r="S20" s="155"/>
      <c r="T20" s="152"/>
      <c r="U20" s="152"/>
      <c r="V20" s="152"/>
      <c r="W20" s="152"/>
      <c r="X20" s="152"/>
      <c r="Y20" s="152"/>
      <c r="Z20" s="152"/>
    </row>
    <row r="21" spans="1:26" ht="24.95" customHeight="1" x14ac:dyDescent="0.25">
      <c r="A21" s="170"/>
      <c r="B21" s="167" t="s">
        <v>150</v>
      </c>
      <c r="C21" s="171" t="s">
        <v>367</v>
      </c>
      <c r="D21" s="167" t="s">
        <v>368</v>
      </c>
      <c r="E21" s="167" t="s">
        <v>97</v>
      </c>
      <c r="F21" s="168">
        <v>2106</v>
      </c>
      <c r="G21" s="169"/>
      <c r="H21" s="169"/>
      <c r="I21" s="169"/>
      <c r="J21" s="167">
        <f>ROUND(F21*(N21),2)</f>
        <v>463.32</v>
      </c>
      <c r="K21" s="1">
        <f>ROUND(F21*(O21),2)</f>
        <v>0</v>
      </c>
      <c r="L21" s="1">
        <f>ROUND(F21*(G21),2)</f>
        <v>0</v>
      </c>
      <c r="M21" s="1"/>
      <c r="N21" s="1">
        <v>0.22</v>
      </c>
      <c r="O21" s="1"/>
      <c r="P21" s="166">
        <f>ROUND(F21*(R21),3)</f>
        <v>1.4950000000000001</v>
      </c>
      <c r="Q21" s="172"/>
      <c r="R21" s="172">
        <v>7.1000000000000002E-4</v>
      </c>
      <c r="S21" s="166"/>
      <c r="Z21">
        <v>0</v>
      </c>
    </row>
    <row r="22" spans="1:26" ht="24.95" customHeight="1" x14ac:dyDescent="0.25">
      <c r="A22" s="170"/>
      <c r="B22" s="167" t="s">
        <v>150</v>
      </c>
      <c r="C22" s="171" t="s">
        <v>411</v>
      </c>
      <c r="D22" s="167" t="s">
        <v>412</v>
      </c>
      <c r="E22" s="167" t="s">
        <v>97</v>
      </c>
      <c r="F22" s="168">
        <v>2106</v>
      </c>
      <c r="G22" s="169"/>
      <c r="H22" s="169"/>
      <c r="I22" s="169"/>
      <c r="J22" s="167">
        <f>ROUND(F22*(N22),2)</f>
        <v>15415.92</v>
      </c>
      <c r="K22" s="1">
        <f>ROUND(F22*(O22),2)</f>
        <v>0</v>
      </c>
      <c r="L22" s="1">
        <f>ROUND(F22*(G22),2)</f>
        <v>0</v>
      </c>
      <c r="M22" s="1"/>
      <c r="N22" s="1">
        <v>7.32</v>
      </c>
      <c r="O22" s="1"/>
      <c r="P22" s="166">
        <f>ROUND(F22*(R22),3)</f>
        <v>273.06400000000002</v>
      </c>
      <c r="Q22" s="172"/>
      <c r="R22" s="172">
        <v>0.12966</v>
      </c>
      <c r="S22" s="166"/>
      <c r="Z22">
        <v>0</v>
      </c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8"/>
      <c r="H23" s="158"/>
      <c r="I23" s="158"/>
      <c r="J23" s="155"/>
      <c r="K23" s="155"/>
      <c r="L23" s="155">
        <f>ROUND((SUM(L20:L22))/1,2)</f>
        <v>0</v>
      </c>
      <c r="M23" s="155">
        <f>ROUND((SUM(M20:M22))/1,2)</f>
        <v>0</v>
      </c>
      <c r="N23" s="155"/>
      <c r="O23" s="155"/>
      <c r="P23" s="173">
        <f>ROUND((SUM(P20:P22))/1,2)</f>
        <v>274.56</v>
      </c>
      <c r="Q23" s="152"/>
      <c r="R23" s="152"/>
      <c r="S23" s="173">
        <f>ROUND((SUM(S20:S22))/1,2)</f>
        <v>0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80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191</v>
      </c>
      <c r="C26" s="171" t="s">
        <v>192</v>
      </c>
      <c r="D26" s="167" t="s">
        <v>193</v>
      </c>
      <c r="E26" s="167" t="s">
        <v>194</v>
      </c>
      <c r="F26" s="168">
        <v>4</v>
      </c>
      <c r="G26" s="169"/>
      <c r="H26" s="169"/>
      <c r="I26" s="169"/>
      <c r="J26" s="167">
        <f>ROUND(F26*(N26),2)</f>
        <v>208.52</v>
      </c>
      <c r="K26" s="1">
        <f>ROUND(F26*(O26),2)</f>
        <v>0</v>
      </c>
      <c r="L26" s="1">
        <f>ROUND(F26*(G26),2)</f>
        <v>0</v>
      </c>
      <c r="M26" s="1"/>
      <c r="N26" s="1">
        <v>52.13</v>
      </c>
      <c r="O26" s="1"/>
      <c r="P26" s="166">
        <f>ROUND(F26*(R26),3)</f>
        <v>1.7210000000000001</v>
      </c>
      <c r="Q26" s="172"/>
      <c r="R26" s="172">
        <v>0.43017606159999999</v>
      </c>
      <c r="S26" s="166"/>
      <c r="Z26">
        <v>0</v>
      </c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8"/>
      <c r="H27" s="158"/>
      <c r="I27" s="158"/>
      <c r="J27" s="155"/>
      <c r="K27" s="155"/>
      <c r="L27" s="155">
        <f>ROUND((SUM(L25:L26))/1,2)</f>
        <v>0</v>
      </c>
      <c r="M27" s="155">
        <f>ROUND((SUM(M25:M26))/1,2)</f>
        <v>0</v>
      </c>
      <c r="N27" s="155"/>
      <c r="O27" s="155"/>
      <c r="P27" s="173">
        <f>ROUND((SUM(P25:P26))/1,2)</f>
        <v>1.72</v>
      </c>
      <c r="Q27" s="152"/>
      <c r="R27" s="152"/>
      <c r="S27" s="173">
        <f>ROUND((SUM(S25:S26))/1,2)</f>
        <v>0</v>
      </c>
      <c r="T27" s="152"/>
      <c r="U27" s="152"/>
      <c r="V27" s="152"/>
      <c r="W27" s="152"/>
      <c r="X27" s="152"/>
      <c r="Y27" s="152"/>
      <c r="Z27" s="152"/>
    </row>
    <row r="28" spans="1:26" x14ac:dyDescent="0.25">
      <c r="A28" s="1"/>
      <c r="B28" s="1"/>
      <c r="C28" s="1"/>
      <c r="D28" s="1"/>
      <c r="E28" s="1"/>
      <c r="F28" s="162"/>
      <c r="G28" s="148"/>
      <c r="H28" s="148"/>
      <c r="I28" s="148"/>
      <c r="J28" s="1"/>
      <c r="K28" s="1"/>
      <c r="L28" s="1"/>
      <c r="M28" s="1"/>
      <c r="N28" s="1"/>
      <c r="O28" s="1"/>
      <c r="P28" s="1"/>
      <c r="S28" s="1"/>
    </row>
    <row r="29" spans="1:26" x14ac:dyDescent="0.25">
      <c r="A29" s="155"/>
      <c r="B29" s="155"/>
      <c r="C29" s="155"/>
      <c r="D29" s="155" t="s">
        <v>81</v>
      </c>
      <c r="E29" s="155"/>
      <c r="F29" s="166"/>
      <c r="G29" s="156"/>
      <c r="H29" s="156"/>
      <c r="I29" s="156"/>
      <c r="J29" s="155"/>
      <c r="K29" s="155"/>
      <c r="L29" s="155"/>
      <c r="M29" s="155"/>
      <c r="N29" s="155"/>
      <c r="O29" s="155"/>
      <c r="P29" s="155"/>
      <c r="Q29" s="152"/>
      <c r="R29" s="152"/>
      <c r="S29" s="155"/>
      <c r="T29" s="152"/>
      <c r="U29" s="152"/>
      <c r="V29" s="152"/>
      <c r="W29" s="152"/>
      <c r="X29" s="152"/>
      <c r="Y29" s="152"/>
      <c r="Z29" s="152"/>
    </row>
    <row r="30" spans="1:26" ht="24.95" customHeight="1" x14ac:dyDescent="0.25">
      <c r="A30" s="170"/>
      <c r="B30" s="167" t="s">
        <v>107</v>
      </c>
      <c r="C30" s="171" t="s">
        <v>375</v>
      </c>
      <c r="D30" s="167" t="s">
        <v>376</v>
      </c>
      <c r="E30" s="167" t="s">
        <v>239</v>
      </c>
      <c r="F30" s="168">
        <v>267.46199999999999</v>
      </c>
      <c r="G30" s="169"/>
      <c r="H30" s="169"/>
      <c r="I30" s="169"/>
      <c r="J30" s="167">
        <f t="shared" ref="J30:J38" si="3">ROUND(F30*(N30),2)</f>
        <v>10971.29</v>
      </c>
      <c r="K30" s="1">
        <f t="shared" ref="K30:K38" si="4">ROUND(F30*(O30),2)</f>
        <v>0</v>
      </c>
      <c r="L30" s="1">
        <f t="shared" ref="L30:L35" si="5">ROUND(F30*(G30),2)</f>
        <v>0</v>
      </c>
      <c r="M30" s="1"/>
      <c r="N30" s="1">
        <v>41.02</v>
      </c>
      <c r="O30" s="1"/>
      <c r="P30" s="166"/>
      <c r="Q30" s="172"/>
      <c r="R30" s="172"/>
      <c r="S30" s="166"/>
      <c r="Z30">
        <v>0</v>
      </c>
    </row>
    <row r="31" spans="1:26" ht="24.95" customHeight="1" x14ac:dyDescent="0.25">
      <c r="A31" s="170"/>
      <c r="B31" s="167" t="s">
        <v>94</v>
      </c>
      <c r="C31" s="171" t="s">
        <v>377</v>
      </c>
      <c r="D31" s="167" t="s">
        <v>378</v>
      </c>
      <c r="E31" s="167" t="s">
        <v>239</v>
      </c>
      <c r="F31" s="168">
        <v>323.142</v>
      </c>
      <c r="G31" s="169"/>
      <c r="H31" s="169"/>
      <c r="I31" s="169"/>
      <c r="J31" s="167">
        <f t="shared" si="3"/>
        <v>5053.9399999999996</v>
      </c>
      <c r="K31" s="1">
        <f t="shared" si="4"/>
        <v>0</v>
      </c>
      <c r="L31" s="1">
        <f t="shared" si="5"/>
        <v>0</v>
      </c>
      <c r="M31" s="1"/>
      <c r="N31" s="1">
        <v>15.64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379</v>
      </c>
      <c r="C32" s="171" t="s">
        <v>380</v>
      </c>
      <c r="D32" s="167" t="s">
        <v>381</v>
      </c>
      <c r="E32" s="167" t="s">
        <v>239</v>
      </c>
      <c r="F32" s="168">
        <v>3877.7039999999997</v>
      </c>
      <c r="G32" s="169"/>
      <c r="H32" s="169"/>
      <c r="I32" s="169"/>
      <c r="J32" s="167">
        <f t="shared" si="3"/>
        <v>581.66</v>
      </c>
      <c r="K32" s="1">
        <f t="shared" si="4"/>
        <v>0</v>
      </c>
      <c r="L32" s="1">
        <f t="shared" si="5"/>
        <v>0</v>
      </c>
      <c r="M32" s="1"/>
      <c r="N32" s="1">
        <v>0.15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379</v>
      </c>
      <c r="C33" s="171" t="s">
        <v>382</v>
      </c>
      <c r="D33" s="167" t="s">
        <v>383</v>
      </c>
      <c r="E33" s="167" t="s">
        <v>239</v>
      </c>
      <c r="F33" s="168">
        <v>323.142</v>
      </c>
      <c r="G33" s="169"/>
      <c r="H33" s="169"/>
      <c r="I33" s="169"/>
      <c r="J33" s="167">
        <f t="shared" si="3"/>
        <v>959.73</v>
      </c>
      <c r="K33" s="1">
        <f t="shared" si="4"/>
        <v>0</v>
      </c>
      <c r="L33" s="1">
        <f t="shared" si="5"/>
        <v>0</v>
      </c>
      <c r="M33" s="1"/>
      <c r="N33" s="1">
        <v>2.9699999999999998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107</v>
      </c>
      <c r="C34" s="171" t="s">
        <v>384</v>
      </c>
      <c r="D34" s="167" t="s">
        <v>385</v>
      </c>
      <c r="E34" s="167" t="s">
        <v>239</v>
      </c>
      <c r="F34" s="168">
        <v>55.679999999999993</v>
      </c>
      <c r="G34" s="169"/>
      <c r="H34" s="169"/>
      <c r="I34" s="169"/>
      <c r="J34" s="167">
        <f t="shared" si="3"/>
        <v>634.20000000000005</v>
      </c>
      <c r="K34" s="1">
        <f t="shared" si="4"/>
        <v>0</v>
      </c>
      <c r="L34" s="1">
        <f t="shared" si="5"/>
        <v>0</v>
      </c>
      <c r="M34" s="1"/>
      <c r="N34" s="1">
        <v>11.39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395</v>
      </c>
      <c r="D35" s="167" t="s">
        <v>396</v>
      </c>
      <c r="E35" s="167" t="s">
        <v>106</v>
      </c>
      <c r="F35" s="168">
        <v>384</v>
      </c>
      <c r="G35" s="169"/>
      <c r="H35" s="169"/>
      <c r="I35" s="169"/>
      <c r="J35" s="167">
        <f t="shared" si="3"/>
        <v>1547.52</v>
      </c>
      <c r="K35" s="1">
        <f t="shared" si="4"/>
        <v>0</v>
      </c>
      <c r="L35" s="1">
        <f t="shared" si="5"/>
        <v>0</v>
      </c>
      <c r="M35" s="1"/>
      <c r="N35" s="1">
        <v>4.03</v>
      </c>
      <c r="O35" s="1"/>
      <c r="P35" s="166">
        <f>ROUND(F35*(R35),3)</f>
        <v>44.405999999999999</v>
      </c>
      <c r="Q35" s="172"/>
      <c r="R35" s="172">
        <v>0.115640638</v>
      </c>
      <c r="S35" s="166"/>
      <c r="Z35">
        <v>0</v>
      </c>
    </row>
    <row r="36" spans="1:26" ht="24.95" customHeight="1" x14ac:dyDescent="0.25">
      <c r="A36" s="170"/>
      <c r="B36" s="167" t="s">
        <v>386</v>
      </c>
      <c r="C36" s="171" t="s">
        <v>387</v>
      </c>
      <c r="D36" s="167" t="s">
        <v>388</v>
      </c>
      <c r="E36" s="167" t="s">
        <v>106</v>
      </c>
      <c r="F36" s="168">
        <v>387.84000000000003</v>
      </c>
      <c r="G36" s="169"/>
      <c r="H36" s="169"/>
      <c r="I36" s="169"/>
      <c r="J36" s="167">
        <f t="shared" si="3"/>
        <v>2156.39</v>
      </c>
      <c r="K36" s="1">
        <f t="shared" si="4"/>
        <v>0</v>
      </c>
      <c r="L36" s="1"/>
      <c r="M36" s="1">
        <f>ROUND(F36*(H36),2)</f>
        <v>0</v>
      </c>
      <c r="N36" s="1">
        <v>5.5600000000000005</v>
      </c>
      <c r="O36" s="1"/>
      <c r="P36" s="166">
        <f>ROUND(F36*(R36),3)</f>
        <v>25.21</v>
      </c>
      <c r="Q36" s="172"/>
      <c r="R36" s="172">
        <v>6.5000000000000002E-2</v>
      </c>
      <c r="S36" s="166"/>
      <c r="Z36">
        <v>0</v>
      </c>
    </row>
    <row r="37" spans="1:26" ht="24.95" customHeight="1" x14ac:dyDescent="0.25">
      <c r="A37" s="170"/>
      <c r="B37" s="167" t="s">
        <v>94</v>
      </c>
      <c r="C37" s="171" t="s">
        <v>348</v>
      </c>
      <c r="D37" s="167" t="s">
        <v>349</v>
      </c>
      <c r="E37" s="167" t="s">
        <v>106</v>
      </c>
      <c r="F37" s="168">
        <v>11</v>
      </c>
      <c r="G37" s="169"/>
      <c r="H37" s="169"/>
      <c r="I37" s="169"/>
      <c r="J37" s="167">
        <f t="shared" si="3"/>
        <v>58.41</v>
      </c>
      <c r="K37" s="1">
        <f t="shared" si="4"/>
        <v>0</v>
      </c>
      <c r="L37" s="1">
        <f>ROUND(F37*(G37),2)</f>
        <v>0</v>
      </c>
      <c r="M37" s="1"/>
      <c r="N37" s="1">
        <v>5.31</v>
      </c>
      <c r="O37" s="1"/>
      <c r="P37" s="166">
        <f>ROUND(F37*(R37),3)</f>
        <v>0</v>
      </c>
      <c r="Q37" s="172"/>
      <c r="R37" s="172">
        <v>3.3599999999999997E-5</v>
      </c>
      <c r="S37" s="166"/>
      <c r="Z37">
        <v>0</v>
      </c>
    </row>
    <row r="38" spans="1:26" ht="24.95" customHeight="1" x14ac:dyDescent="0.25">
      <c r="A38" s="170"/>
      <c r="B38" s="167" t="s">
        <v>191</v>
      </c>
      <c r="C38" s="171" t="s">
        <v>393</v>
      </c>
      <c r="D38" s="167" t="s">
        <v>394</v>
      </c>
      <c r="E38" s="167" t="s">
        <v>97</v>
      </c>
      <c r="F38" s="168">
        <v>2106</v>
      </c>
      <c r="G38" s="169"/>
      <c r="H38" s="169"/>
      <c r="I38" s="169"/>
      <c r="J38" s="167">
        <f t="shared" si="3"/>
        <v>42.12</v>
      </c>
      <c r="K38" s="1">
        <f t="shared" si="4"/>
        <v>0</v>
      </c>
      <c r="L38" s="1">
        <f>ROUND(F38*(G38),2)</f>
        <v>0</v>
      </c>
      <c r="M38" s="1"/>
      <c r="N38" s="1">
        <v>0.02</v>
      </c>
      <c r="O38" s="1"/>
      <c r="P38" s="166"/>
      <c r="Q38" s="172"/>
      <c r="R38" s="172"/>
      <c r="S38" s="166"/>
      <c r="Z38">
        <v>0</v>
      </c>
    </row>
    <row r="39" spans="1:26" x14ac:dyDescent="0.25">
      <c r="A39" s="155"/>
      <c r="B39" s="155"/>
      <c r="C39" s="155"/>
      <c r="D39" s="155" t="s">
        <v>81</v>
      </c>
      <c r="E39" s="155"/>
      <c r="F39" s="166"/>
      <c r="G39" s="158"/>
      <c r="H39" s="158"/>
      <c r="I39" s="158"/>
      <c r="J39" s="155"/>
      <c r="K39" s="155"/>
      <c r="L39" s="155">
        <f>ROUND((SUM(L29:L38))/1,2)</f>
        <v>0</v>
      </c>
      <c r="M39" s="155">
        <f>ROUND((SUM(M29:M38))/1,2)</f>
        <v>0</v>
      </c>
      <c r="N39" s="155"/>
      <c r="O39" s="155"/>
      <c r="P39" s="173">
        <f>ROUND((SUM(P29:P38))/1,2)</f>
        <v>69.62</v>
      </c>
      <c r="Q39" s="152"/>
      <c r="R39" s="152"/>
      <c r="S39" s="173">
        <f>ROUND((SUM(S29:S38))/1,2)</f>
        <v>0</v>
      </c>
      <c r="T39" s="152"/>
      <c r="U39" s="152"/>
      <c r="V39" s="152"/>
      <c r="W39" s="152"/>
      <c r="X39" s="152"/>
      <c r="Y39" s="152"/>
      <c r="Z39" s="152"/>
    </row>
    <row r="40" spans="1:26" x14ac:dyDescent="0.25">
      <c r="A40" s="1"/>
      <c r="B40" s="1"/>
      <c r="C40" s="1"/>
      <c r="D40" s="1"/>
      <c r="E40" s="1"/>
      <c r="F40" s="162"/>
      <c r="G40" s="148"/>
      <c r="H40" s="148"/>
      <c r="I40" s="148"/>
      <c r="J40" s="1"/>
      <c r="K40" s="1"/>
      <c r="L40" s="1"/>
      <c r="M40" s="1"/>
      <c r="N40" s="1"/>
      <c r="O40" s="1"/>
      <c r="P40" s="1"/>
      <c r="S40" s="1"/>
    </row>
    <row r="41" spans="1:26" x14ac:dyDescent="0.25">
      <c r="A41" s="155"/>
      <c r="B41" s="155"/>
      <c r="C41" s="155"/>
      <c r="D41" s="155" t="s">
        <v>82</v>
      </c>
      <c r="E41" s="155"/>
      <c r="F41" s="166"/>
      <c r="G41" s="156"/>
      <c r="H41" s="156"/>
      <c r="I41" s="156"/>
      <c r="J41" s="155"/>
      <c r="K41" s="155"/>
      <c r="L41" s="155"/>
      <c r="M41" s="155"/>
      <c r="N41" s="155"/>
      <c r="O41" s="155"/>
      <c r="P41" s="155"/>
      <c r="Q41" s="152"/>
      <c r="R41" s="152"/>
      <c r="S41" s="155"/>
      <c r="T41" s="152"/>
      <c r="U41" s="152"/>
      <c r="V41" s="152"/>
      <c r="W41" s="152"/>
      <c r="X41" s="152"/>
      <c r="Y41" s="152"/>
      <c r="Z41" s="152"/>
    </row>
    <row r="42" spans="1:26" ht="24.95" customHeight="1" x14ac:dyDescent="0.25">
      <c r="A42" s="170"/>
      <c r="B42" s="167" t="s">
        <v>191</v>
      </c>
      <c r="C42" s="171" t="s">
        <v>397</v>
      </c>
      <c r="D42" s="167" t="s">
        <v>398</v>
      </c>
      <c r="E42" s="167" t="s">
        <v>239</v>
      </c>
      <c r="F42" s="168">
        <v>346.34477167840004</v>
      </c>
      <c r="G42" s="169"/>
      <c r="H42" s="169"/>
      <c r="I42" s="169"/>
      <c r="J42" s="167">
        <f>ROUND(F42*(N42),2)</f>
        <v>270.14999999999998</v>
      </c>
      <c r="K42" s="1">
        <f>ROUND(F42*(O42),2)</f>
        <v>0</v>
      </c>
      <c r="L42" s="1">
        <f>ROUND(F42*(G42),2)</f>
        <v>0</v>
      </c>
      <c r="M42" s="1"/>
      <c r="N42" s="1">
        <v>0.78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8"/>
      <c r="H43" s="158"/>
      <c r="I43" s="158"/>
      <c r="J43" s="155"/>
      <c r="K43" s="155"/>
      <c r="L43" s="155">
        <f>ROUND((SUM(L41:L42))/1,2)</f>
        <v>0</v>
      </c>
      <c r="M43" s="155">
        <f>ROUND((SUM(M41:M42))/1,2)</f>
        <v>0</v>
      </c>
      <c r="N43" s="155"/>
      <c r="O43" s="155"/>
      <c r="P43" s="173">
        <f>ROUND((SUM(P41:P42))/1,2)</f>
        <v>0</v>
      </c>
      <c r="S43" s="166">
        <f>ROUND((SUM(S41:S42))/1,2)</f>
        <v>0</v>
      </c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2" t="s">
        <v>75</v>
      </c>
      <c r="E45" s="155"/>
      <c r="F45" s="166"/>
      <c r="G45" s="158"/>
      <c r="H45" s="158"/>
      <c r="I45" s="158"/>
      <c r="J45" s="155"/>
      <c r="K45" s="155"/>
      <c r="L45" s="155">
        <f>ROUND((SUM(L9:L44))/2,2)</f>
        <v>0</v>
      </c>
      <c r="M45" s="155">
        <f>ROUND((SUM(M9:M44))/2,2)</f>
        <v>0</v>
      </c>
      <c r="N45" s="155"/>
      <c r="O45" s="155"/>
      <c r="P45" s="173">
        <f>ROUND((SUM(P9:P44))/2,2)</f>
        <v>346.35</v>
      </c>
      <c r="S45" s="173">
        <f>ROUND((SUM(S9:S44))/2,2)</f>
        <v>267.45999999999998</v>
      </c>
    </row>
    <row r="46" spans="1:26" x14ac:dyDescent="0.25">
      <c r="A46" s="174"/>
      <c r="B46" s="174" t="s">
        <v>23</v>
      </c>
      <c r="C46" s="174"/>
      <c r="D46" s="174"/>
      <c r="E46" s="174"/>
      <c r="F46" s="175" t="s">
        <v>83</v>
      </c>
      <c r="G46" s="176"/>
      <c r="H46" s="176"/>
      <c r="I46" s="176"/>
      <c r="J46" s="174"/>
      <c r="K46" s="174">
        <f>ROUND((SUM(K9:K45)),2)</f>
        <v>0</v>
      </c>
      <c r="L46" s="174">
        <f>ROUND((SUM(L9:L45))/3,2)</f>
        <v>0</v>
      </c>
      <c r="M46" s="174">
        <f>ROUND((SUM(M9:M45))/3,2)</f>
        <v>0</v>
      </c>
      <c r="N46" s="174"/>
      <c r="O46" s="174"/>
      <c r="P46" s="194">
        <f>ROUND((SUM(P9:P45))/3,2)</f>
        <v>346.35</v>
      </c>
      <c r="Q46" s="152"/>
      <c r="R46" s="152"/>
      <c r="S46" s="194">
        <f>ROUND((SUM(S9:S45))/3,2)</f>
        <v>267.45999999999998</v>
      </c>
      <c r="Z46">
        <f>(SUM(Z9:Z45))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11 - Oprava komunikácie na ul. Slnečná</oddHeader>
    <oddFooter>&amp;RStrana &amp;P z &amp;N    &amp;L&amp;7Spracované systémom Systematic®pyramida.wsn, tel.: 051 77 10 585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workbookViewId="0"/>
  </sheetViews>
  <sheetFormatPr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37" t="s">
        <v>1</v>
      </c>
      <c r="C2" s="38"/>
      <c r="D2" s="39"/>
      <c r="E2" s="39"/>
      <c r="F2" s="39"/>
      <c r="G2" s="43" t="s">
        <v>26</v>
      </c>
      <c r="H2" s="16"/>
      <c r="I2" s="27"/>
      <c r="J2" s="31"/>
    </row>
    <row r="3" spans="1:23" ht="18" customHeight="1" x14ac:dyDescent="0.25">
      <c r="A3" s="11"/>
      <c r="B3" s="40" t="s">
        <v>459</v>
      </c>
      <c r="C3" s="41"/>
      <c r="D3" s="42"/>
      <c r="E3" s="42"/>
      <c r="F3" s="42"/>
      <c r="G3" s="17"/>
      <c r="H3" s="17"/>
      <c r="I3" s="28"/>
      <c r="J3" s="32"/>
    </row>
    <row r="4" spans="1:23" ht="18" customHeight="1" x14ac:dyDescent="0.25">
      <c r="A4" s="11"/>
      <c r="B4" s="23"/>
      <c r="C4" s="20"/>
      <c r="D4" s="17"/>
      <c r="E4" s="17"/>
      <c r="F4" s="17"/>
      <c r="G4" s="17"/>
      <c r="H4" s="17"/>
      <c r="I4" s="44" t="s">
        <v>28</v>
      </c>
      <c r="J4" s="32"/>
    </row>
    <row r="5" spans="1:23" ht="18" customHeight="1" thickBot="1" x14ac:dyDescent="0.3">
      <c r="A5" s="11"/>
      <c r="B5" s="45" t="s">
        <v>29</v>
      </c>
      <c r="C5" s="20"/>
      <c r="D5" s="17"/>
      <c r="E5" s="17"/>
      <c r="F5" s="46" t="s">
        <v>30</v>
      </c>
      <c r="G5" s="17"/>
      <c r="H5" s="17"/>
      <c r="I5" s="44" t="s">
        <v>31</v>
      </c>
      <c r="J5" s="47" t="s">
        <v>32</v>
      </c>
    </row>
    <row r="6" spans="1:23" ht="18" customHeight="1" thickTop="1" x14ac:dyDescent="0.25">
      <c r="A6" s="11"/>
      <c r="B6" s="56" t="s">
        <v>33</v>
      </c>
      <c r="C6" s="52"/>
      <c r="D6" s="53"/>
      <c r="E6" s="53"/>
      <c r="F6" s="53"/>
      <c r="G6" s="57" t="s">
        <v>34</v>
      </c>
      <c r="H6" s="53"/>
      <c r="I6" s="54"/>
      <c r="J6" s="55"/>
    </row>
    <row r="7" spans="1:23" ht="18" customHeight="1" x14ac:dyDescent="0.25">
      <c r="A7" s="11"/>
      <c r="B7" s="48"/>
      <c r="C7" s="49"/>
      <c r="D7" s="18"/>
      <c r="E7" s="18"/>
      <c r="F7" s="18"/>
      <c r="G7" s="58" t="s">
        <v>35</v>
      </c>
      <c r="H7" s="18"/>
      <c r="I7" s="29"/>
      <c r="J7" s="50"/>
    </row>
    <row r="8" spans="1:23" ht="18" customHeight="1" x14ac:dyDescent="0.25">
      <c r="A8" s="11"/>
      <c r="B8" s="45" t="s">
        <v>36</v>
      </c>
      <c r="C8" s="20"/>
      <c r="D8" s="17"/>
      <c r="E8" s="17"/>
      <c r="F8" s="17"/>
      <c r="G8" s="46" t="s">
        <v>34</v>
      </c>
      <c r="H8" s="17"/>
      <c r="I8" s="28"/>
      <c r="J8" s="32"/>
    </row>
    <row r="9" spans="1:23" ht="18" customHeight="1" x14ac:dyDescent="0.25">
      <c r="A9" s="11"/>
      <c r="B9" s="23"/>
      <c r="C9" s="20"/>
      <c r="D9" s="17"/>
      <c r="E9" s="17"/>
      <c r="F9" s="17"/>
      <c r="G9" s="46" t="s">
        <v>35</v>
      </c>
      <c r="H9" s="17"/>
      <c r="I9" s="28"/>
      <c r="J9" s="32"/>
    </row>
    <row r="10" spans="1:23" ht="18" customHeight="1" x14ac:dyDescent="0.25">
      <c r="A10" s="11"/>
      <c r="B10" s="45" t="s">
        <v>37</v>
      </c>
      <c r="C10" s="20"/>
      <c r="D10" s="17"/>
      <c r="E10" s="17"/>
      <c r="F10" s="17"/>
      <c r="G10" s="46" t="s">
        <v>34</v>
      </c>
      <c r="H10" s="17"/>
      <c r="I10" s="28"/>
      <c r="J10" s="32"/>
    </row>
    <row r="11" spans="1:23" ht="18" customHeight="1" thickBot="1" x14ac:dyDescent="0.3">
      <c r="A11" s="11"/>
      <c r="B11" s="23"/>
      <c r="C11" s="20"/>
      <c r="D11" s="17"/>
      <c r="E11" s="17"/>
      <c r="F11" s="17"/>
      <c r="G11" s="46" t="s">
        <v>35</v>
      </c>
      <c r="H11" s="17"/>
      <c r="I11" s="28"/>
      <c r="J11" s="32"/>
    </row>
    <row r="12" spans="1:23" ht="18" customHeight="1" thickTop="1" x14ac:dyDescent="0.25">
      <c r="A12" s="11"/>
      <c r="B12" s="51"/>
      <c r="C12" s="52"/>
      <c r="D12" s="53"/>
      <c r="E12" s="53"/>
      <c r="F12" s="53"/>
      <c r="G12" s="53"/>
      <c r="H12" s="53"/>
      <c r="I12" s="54"/>
      <c r="J12" s="55"/>
    </row>
    <row r="13" spans="1:23" ht="18" customHeight="1" x14ac:dyDescent="0.25">
      <c r="A13" s="11"/>
      <c r="B13" s="48"/>
      <c r="C13" s="49"/>
      <c r="D13" s="18"/>
      <c r="E13" s="18"/>
      <c r="F13" s="18"/>
      <c r="G13" s="18"/>
      <c r="H13" s="18"/>
      <c r="I13" s="29"/>
      <c r="J13" s="50"/>
    </row>
    <row r="14" spans="1:23" ht="18" customHeight="1" thickBot="1" x14ac:dyDescent="0.3">
      <c r="A14" s="11"/>
      <c r="B14" s="23"/>
      <c r="C14" s="20"/>
      <c r="D14" s="17"/>
      <c r="E14" s="17"/>
      <c r="F14" s="17"/>
      <c r="G14" s="17"/>
      <c r="H14" s="17"/>
      <c r="I14" s="28"/>
      <c r="J14" s="32"/>
    </row>
    <row r="15" spans="1:23" ht="18" customHeight="1" thickTop="1" x14ac:dyDescent="0.25">
      <c r="A15" s="11"/>
      <c r="B15" s="90" t="s">
        <v>38</v>
      </c>
      <c r="C15" s="91" t="s">
        <v>6</v>
      </c>
      <c r="D15" s="91" t="s">
        <v>64</v>
      </c>
      <c r="E15" s="92" t="s">
        <v>65</v>
      </c>
      <c r="F15" s="104" t="s">
        <v>66</v>
      </c>
      <c r="G15" s="59" t="s">
        <v>43</v>
      </c>
      <c r="H15" s="62" t="s">
        <v>44</v>
      </c>
      <c r="I15" s="27"/>
      <c r="J15" s="55"/>
    </row>
    <row r="16" spans="1:23" ht="18" customHeight="1" x14ac:dyDescent="0.25">
      <c r="A16" s="11"/>
      <c r="B16" s="93">
        <v>1</v>
      </c>
      <c r="C16" s="94" t="s">
        <v>39</v>
      </c>
      <c r="D16" s="95">
        <f>'Rekap 11892'!B16</f>
        <v>0</v>
      </c>
      <c r="E16" s="96">
        <f>'Rekap 11892'!C16</f>
        <v>0</v>
      </c>
      <c r="F16" s="105">
        <f>'Rekap 11892'!D16</f>
        <v>0</v>
      </c>
      <c r="G16" s="60">
        <v>6</v>
      </c>
      <c r="H16" s="114" t="s">
        <v>45</v>
      </c>
      <c r="I16" s="128"/>
      <c r="J16" s="125">
        <v>0</v>
      </c>
    </row>
    <row r="17" spans="1:26" ht="18" customHeight="1" x14ac:dyDescent="0.25">
      <c r="A17" s="11"/>
      <c r="B17" s="67">
        <v>2</v>
      </c>
      <c r="C17" s="70" t="s">
        <v>40</v>
      </c>
      <c r="D17" s="77"/>
      <c r="E17" s="75"/>
      <c r="F17" s="80"/>
      <c r="G17" s="61">
        <v>7</v>
      </c>
      <c r="H17" s="115" t="s">
        <v>46</v>
      </c>
      <c r="I17" s="128"/>
      <c r="J17" s="126">
        <f>'SO 11892'!Z46</f>
        <v>0</v>
      </c>
    </row>
    <row r="18" spans="1:26" ht="18" customHeight="1" x14ac:dyDescent="0.25">
      <c r="A18" s="11"/>
      <c r="B18" s="68">
        <v>3</v>
      </c>
      <c r="C18" s="71" t="s">
        <v>41</v>
      </c>
      <c r="D18" s="78"/>
      <c r="E18" s="76"/>
      <c r="F18" s="81"/>
      <c r="G18" s="61">
        <v>8</v>
      </c>
      <c r="H18" s="115" t="s">
        <v>47</v>
      </c>
      <c r="I18" s="128"/>
      <c r="J18" s="126">
        <v>0</v>
      </c>
    </row>
    <row r="19" spans="1:26" ht="18" customHeight="1" x14ac:dyDescent="0.25">
      <c r="A19" s="11"/>
      <c r="B19" s="68">
        <v>4</v>
      </c>
      <c r="C19" s="72"/>
      <c r="D19" s="78"/>
      <c r="E19" s="76"/>
      <c r="F19" s="81"/>
      <c r="G19" s="61">
        <v>9</v>
      </c>
      <c r="H19" s="124"/>
      <c r="I19" s="128"/>
      <c r="J19" s="127"/>
    </row>
    <row r="20" spans="1:26" ht="18" customHeight="1" thickBot="1" x14ac:dyDescent="0.3">
      <c r="A20" s="11"/>
      <c r="B20" s="68">
        <v>5</v>
      </c>
      <c r="C20" s="73" t="s">
        <v>42</v>
      </c>
      <c r="D20" s="79"/>
      <c r="E20" s="99"/>
      <c r="F20" s="106">
        <f>SUM(F16:F19)</f>
        <v>0</v>
      </c>
      <c r="G20" s="61">
        <v>10</v>
      </c>
      <c r="H20" s="115" t="s">
        <v>42</v>
      </c>
      <c r="I20" s="130"/>
      <c r="J20" s="98">
        <f>SUM(J16:J19)</f>
        <v>0</v>
      </c>
    </row>
    <row r="21" spans="1:26" ht="18" customHeight="1" thickTop="1" x14ac:dyDescent="0.25">
      <c r="A21" s="11"/>
      <c r="B21" s="65" t="s">
        <v>54</v>
      </c>
      <c r="C21" s="69" t="s">
        <v>7</v>
      </c>
      <c r="D21" s="74"/>
      <c r="E21" s="19"/>
      <c r="F21" s="97"/>
      <c r="G21" s="65" t="s">
        <v>60</v>
      </c>
      <c r="H21" s="62" t="s">
        <v>7</v>
      </c>
      <c r="I21" s="29"/>
      <c r="J21" s="131"/>
    </row>
    <row r="22" spans="1:26" ht="18" customHeight="1" x14ac:dyDescent="0.25">
      <c r="A22" s="11"/>
      <c r="B22" s="60">
        <v>11</v>
      </c>
      <c r="C22" s="63" t="s">
        <v>55</v>
      </c>
      <c r="D22" s="86"/>
      <c r="E22" s="88" t="s">
        <v>58</v>
      </c>
      <c r="F22" s="80">
        <f>((F16*U22*0)+(F17*V22*0)+(F18*W22*0))/100</f>
        <v>0</v>
      </c>
      <c r="G22" s="60">
        <v>16</v>
      </c>
      <c r="H22" s="114" t="s">
        <v>61</v>
      </c>
      <c r="I22" s="129" t="s">
        <v>58</v>
      </c>
      <c r="J22" s="125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61">
        <v>12</v>
      </c>
      <c r="C23" s="64" t="s">
        <v>56</v>
      </c>
      <c r="D23" s="66"/>
      <c r="E23" s="88" t="s">
        <v>59</v>
      </c>
      <c r="F23" s="81">
        <f>((F16*U23*0)+(F17*V23*0)+(F18*W23*0))/100</f>
        <v>0</v>
      </c>
      <c r="G23" s="61">
        <v>17</v>
      </c>
      <c r="H23" s="115" t="s">
        <v>62</v>
      </c>
      <c r="I23" s="129" t="s">
        <v>58</v>
      </c>
      <c r="J23" s="126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61">
        <v>13</v>
      </c>
      <c r="C24" s="64" t="s">
        <v>57</v>
      </c>
      <c r="D24" s="66"/>
      <c r="E24" s="88" t="s">
        <v>58</v>
      </c>
      <c r="F24" s="81">
        <f>((F16*U24*0)+(F17*V24*0)+(F18*W24*0))/100</f>
        <v>0</v>
      </c>
      <c r="G24" s="61">
        <v>18</v>
      </c>
      <c r="H24" s="115" t="s">
        <v>63</v>
      </c>
      <c r="I24" s="129" t="s">
        <v>59</v>
      </c>
      <c r="J24" s="126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61">
        <v>14</v>
      </c>
      <c r="C25" s="20"/>
      <c r="D25" s="66"/>
      <c r="E25" s="89"/>
      <c r="F25" s="87"/>
      <c r="G25" s="61">
        <v>19</v>
      </c>
      <c r="H25" s="124"/>
      <c r="I25" s="128"/>
      <c r="J25" s="127"/>
    </row>
    <row r="26" spans="1:26" ht="18" customHeight="1" thickBot="1" x14ac:dyDescent="0.3">
      <c r="A26" s="11"/>
      <c r="B26" s="61">
        <v>15</v>
      </c>
      <c r="C26" s="64"/>
      <c r="D26" s="66"/>
      <c r="E26" s="66"/>
      <c r="F26" s="107"/>
      <c r="G26" s="61">
        <v>20</v>
      </c>
      <c r="H26" s="115" t="s">
        <v>42</v>
      </c>
      <c r="I26" s="130"/>
      <c r="J26" s="98">
        <f>SUM(J22:J25)+SUM(F22:F25)</f>
        <v>0</v>
      </c>
    </row>
    <row r="27" spans="1:26" ht="18" customHeight="1" thickTop="1" x14ac:dyDescent="0.25">
      <c r="A27" s="11"/>
      <c r="B27" s="100"/>
      <c r="C27" s="142" t="s">
        <v>69</v>
      </c>
      <c r="D27" s="135"/>
      <c r="E27" s="101"/>
      <c r="F27" s="30"/>
      <c r="G27" s="108" t="s">
        <v>48</v>
      </c>
      <c r="H27" s="103" t="s">
        <v>49</v>
      </c>
      <c r="I27" s="29"/>
      <c r="J27" s="33"/>
    </row>
    <row r="28" spans="1:26" ht="18" customHeight="1" x14ac:dyDescent="0.25">
      <c r="A28" s="11"/>
      <c r="B28" s="26"/>
      <c r="C28" s="133"/>
      <c r="D28" s="136"/>
      <c r="E28" s="22"/>
      <c r="F28" s="11"/>
      <c r="G28" s="109">
        <v>21</v>
      </c>
      <c r="H28" s="113" t="s">
        <v>50</v>
      </c>
      <c r="I28" s="121"/>
      <c r="J28" s="117">
        <f>F20+J20+F26+J26</f>
        <v>0</v>
      </c>
    </row>
    <row r="29" spans="1:26" ht="18" customHeight="1" x14ac:dyDescent="0.25">
      <c r="A29" s="11"/>
      <c r="B29" s="82"/>
      <c r="C29" s="134"/>
      <c r="D29" s="137"/>
      <c r="E29" s="22"/>
      <c r="F29" s="11"/>
      <c r="G29" s="60">
        <v>22</v>
      </c>
      <c r="H29" s="114" t="s">
        <v>51</v>
      </c>
      <c r="I29" s="122">
        <f>J28-SUM('SO 11892'!K9:'SO 11892'!K45)</f>
        <v>0</v>
      </c>
      <c r="J29" s="118">
        <f>ROUND(((ROUND(I29,2)*20)*1/100),2)</f>
        <v>0</v>
      </c>
    </row>
    <row r="30" spans="1:26" ht="18" customHeight="1" x14ac:dyDescent="0.25">
      <c r="A30" s="11"/>
      <c r="B30" s="23"/>
      <c r="C30" s="124"/>
      <c r="D30" s="128"/>
      <c r="E30" s="22"/>
      <c r="F30" s="11"/>
      <c r="G30" s="61">
        <v>23</v>
      </c>
      <c r="H30" s="115" t="s">
        <v>52</v>
      </c>
      <c r="I30" s="88">
        <f>SUM('SO 11892'!K9:'SO 11892'!K45)</f>
        <v>0</v>
      </c>
      <c r="J30" s="119">
        <f>ROUND(((ROUND(I30,2)*0)/100),2)</f>
        <v>0</v>
      </c>
    </row>
    <row r="31" spans="1:26" ht="18" customHeight="1" x14ac:dyDescent="0.25">
      <c r="A31" s="11"/>
      <c r="B31" s="24"/>
      <c r="C31" s="138"/>
      <c r="D31" s="139"/>
      <c r="E31" s="22"/>
      <c r="F31" s="11"/>
      <c r="G31" s="109">
        <v>24</v>
      </c>
      <c r="H31" s="113" t="s">
        <v>42</v>
      </c>
      <c r="I31" s="112"/>
      <c r="J31" s="132">
        <f>SUM(J28:J30)</f>
        <v>0</v>
      </c>
    </row>
    <row r="32" spans="1:26" ht="18" customHeight="1" thickBot="1" x14ac:dyDescent="0.3">
      <c r="A32" s="11"/>
      <c r="B32" s="48"/>
      <c r="C32" s="116"/>
      <c r="D32" s="123"/>
      <c r="E32" s="83"/>
      <c r="F32" s="84"/>
      <c r="G32" s="60" t="s">
        <v>53</v>
      </c>
      <c r="H32" s="116"/>
      <c r="I32" s="123"/>
      <c r="J32" s="120"/>
    </row>
    <row r="33" spans="1:10" ht="18" customHeight="1" thickTop="1" x14ac:dyDescent="0.25">
      <c r="A33" s="11"/>
      <c r="B33" s="100"/>
      <c r="C33" s="101"/>
      <c r="D33" s="140" t="s">
        <v>67</v>
      </c>
      <c r="E33" s="15"/>
      <c r="F33" s="102"/>
      <c r="G33" s="110">
        <v>26</v>
      </c>
      <c r="H33" s="141" t="s">
        <v>68</v>
      </c>
      <c r="I33" s="30"/>
      <c r="J33" s="111"/>
    </row>
    <row r="34" spans="1:10" ht="18" customHeight="1" x14ac:dyDescent="0.25">
      <c r="A34" s="11"/>
      <c r="B34" s="25"/>
      <c r="C34" s="21"/>
      <c r="D34" s="14"/>
      <c r="E34" s="14"/>
      <c r="F34" s="14"/>
      <c r="G34" s="14"/>
      <c r="H34" s="14"/>
      <c r="I34" s="30"/>
      <c r="J34" s="34"/>
    </row>
    <row r="35" spans="1:10" ht="18" customHeight="1" x14ac:dyDescent="0.25">
      <c r="A35" s="11"/>
      <c r="B35" s="26"/>
      <c r="C35" s="22"/>
      <c r="D35" s="3"/>
      <c r="E35" s="3"/>
      <c r="F35" s="3"/>
      <c r="G35" s="3"/>
      <c r="H35" s="3"/>
      <c r="I35" s="11"/>
      <c r="J35" s="35"/>
    </row>
    <row r="36" spans="1:10" ht="18" customHeight="1" x14ac:dyDescent="0.25">
      <c r="A36" s="11"/>
      <c r="B36" s="26"/>
      <c r="C36" s="22"/>
      <c r="D36" s="3"/>
      <c r="E36" s="3"/>
      <c r="F36" s="3"/>
      <c r="G36" s="3"/>
      <c r="H36" s="3"/>
      <c r="I36" s="11"/>
      <c r="J36" s="35"/>
    </row>
    <row r="37" spans="1:10" ht="18" customHeight="1" x14ac:dyDescent="0.25">
      <c r="A37" s="11"/>
      <c r="B37" s="26"/>
      <c r="C37" s="22"/>
      <c r="D37" s="3"/>
      <c r="E37" s="3"/>
      <c r="F37" s="3"/>
      <c r="G37" s="3"/>
      <c r="H37" s="3"/>
      <c r="I37" s="11"/>
      <c r="J37" s="35"/>
    </row>
    <row r="38" spans="1:10" ht="18" customHeight="1" x14ac:dyDescent="0.25">
      <c r="A38" s="11"/>
      <c r="B38" s="26"/>
      <c r="C38" s="22"/>
      <c r="D38" s="3"/>
      <c r="E38" s="3"/>
      <c r="F38" s="3"/>
      <c r="G38" s="3"/>
      <c r="H38" s="3"/>
      <c r="I38" s="11"/>
      <c r="J38" s="35"/>
    </row>
    <row r="39" spans="1:10" ht="18" customHeight="1" x14ac:dyDescent="0.25">
      <c r="A39" s="11"/>
      <c r="B39" s="26"/>
      <c r="C39" s="22"/>
      <c r="D39" s="3"/>
      <c r="E39" s="3"/>
      <c r="F39" s="3"/>
      <c r="G39" s="3"/>
      <c r="H39" s="3"/>
      <c r="I39" s="11"/>
      <c r="J39" s="35"/>
    </row>
    <row r="40" spans="1:10" ht="18" customHeight="1" thickBot="1" x14ac:dyDescent="0.3">
      <c r="A40" s="11"/>
      <c r="B40" s="82"/>
      <c r="C40" s="83"/>
      <c r="D40" s="12"/>
      <c r="E40" s="12"/>
      <c r="F40" s="12"/>
      <c r="G40" s="12"/>
      <c r="H40" s="12"/>
      <c r="I40" s="84"/>
      <c r="J40" s="85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pageMargins left="0.7" right="0.7" top="0.75" bottom="0.75" header="0.3" footer="0.3"/>
  <pageSetup paperSize="9" scale="95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RowHeight="15" x14ac:dyDescent="0.25"/>
  <cols>
    <col min="1" max="1" width="40.7109375" customWidth="1"/>
    <col min="2" max="4" width="12.7109375" customWidth="1"/>
    <col min="5" max="6" width="15.7109375" customWidth="1"/>
    <col min="10" max="26" width="0" hidden="1" customWidth="1"/>
  </cols>
  <sheetData>
    <row r="1" spans="1:26" x14ac:dyDescent="0.25">
      <c r="A1" s="144" t="s">
        <v>33</v>
      </c>
      <c r="B1" s="143"/>
      <c r="C1" s="143"/>
      <c r="D1" s="144" t="s">
        <v>30</v>
      </c>
      <c r="E1" s="143"/>
      <c r="F1" s="143"/>
      <c r="W1">
        <v>30.126000000000001</v>
      </c>
    </row>
    <row r="2" spans="1:26" x14ac:dyDescent="0.25">
      <c r="A2" s="144" t="s">
        <v>37</v>
      </c>
      <c r="B2" s="143"/>
      <c r="C2" s="143"/>
      <c r="D2" s="144" t="s">
        <v>28</v>
      </c>
      <c r="E2" s="143"/>
      <c r="F2" s="143"/>
    </row>
    <row r="3" spans="1:26" x14ac:dyDescent="0.25">
      <c r="A3" s="144" t="s">
        <v>36</v>
      </c>
      <c r="B3" s="143"/>
      <c r="C3" s="143"/>
      <c r="D3" s="144" t="s">
        <v>73</v>
      </c>
      <c r="E3" s="143"/>
      <c r="F3" s="143"/>
    </row>
    <row r="4" spans="1:26" x14ac:dyDescent="0.25">
      <c r="A4" s="144" t="s">
        <v>1</v>
      </c>
      <c r="B4" s="143"/>
      <c r="C4" s="143"/>
      <c r="D4" s="143"/>
      <c r="E4" s="143"/>
      <c r="F4" s="143"/>
    </row>
    <row r="5" spans="1:26" x14ac:dyDescent="0.25">
      <c r="A5" s="144" t="s">
        <v>459</v>
      </c>
      <c r="B5" s="143"/>
      <c r="C5" s="143"/>
      <c r="D5" s="143"/>
      <c r="E5" s="143"/>
      <c r="F5" s="143"/>
    </row>
    <row r="6" spans="1:26" x14ac:dyDescent="0.25">
      <c r="A6" s="143"/>
      <c r="B6" s="143"/>
      <c r="C6" s="143"/>
      <c r="D6" s="143"/>
      <c r="E6" s="143"/>
      <c r="F6" s="143"/>
    </row>
    <row r="7" spans="1:26" x14ac:dyDescent="0.25">
      <c r="A7" s="143"/>
      <c r="B7" s="143"/>
      <c r="C7" s="143"/>
      <c r="D7" s="143"/>
      <c r="E7" s="143"/>
      <c r="F7" s="143"/>
    </row>
    <row r="8" spans="1:26" x14ac:dyDescent="0.25">
      <c r="A8" s="145" t="s">
        <v>74</v>
      </c>
      <c r="B8" s="143"/>
      <c r="C8" s="143"/>
      <c r="D8" s="143"/>
      <c r="E8" s="143"/>
      <c r="F8" s="143"/>
    </row>
    <row r="9" spans="1:26" x14ac:dyDescent="0.25">
      <c r="A9" s="146" t="s">
        <v>70</v>
      </c>
      <c r="B9" s="146" t="s">
        <v>64</v>
      </c>
      <c r="C9" s="146" t="s">
        <v>65</v>
      </c>
      <c r="D9" s="146" t="s">
        <v>42</v>
      </c>
      <c r="E9" s="146" t="s">
        <v>71</v>
      </c>
      <c r="F9" s="146" t="s">
        <v>72</v>
      </c>
    </row>
    <row r="10" spans="1:26" x14ac:dyDescent="0.25">
      <c r="A10" s="153" t="s">
        <v>75</v>
      </c>
      <c r="B10" s="154"/>
      <c r="C10" s="150"/>
      <c r="D10" s="150"/>
      <c r="E10" s="151"/>
      <c r="F10" s="151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x14ac:dyDescent="0.25">
      <c r="A11" s="155" t="s">
        <v>76</v>
      </c>
      <c r="B11" s="156">
        <f>'SO 11892'!L18</f>
        <v>0</v>
      </c>
      <c r="C11" s="156">
        <f>'SO 11892'!M18</f>
        <v>0</v>
      </c>
      <c r="D11" s="156">
        <f>'SO 11892'!I18</f>
        <v>0</v>
      </c>
      <c r="E11" s="157">
        <f>'SO 11892'!P18</f>
        <v>0</v>
      </c>
      <c r="F11" s="157">
        <f>'SO 11892'!S18</f>
        <v>97.29</v>
      </c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x14ac:dyDescent="0.25">
      <c r="A12" s="155" t="s">
        <v>78</v>
      </c>
      <c r="B12" s="156">
        <f>'SO 11892'!L23</f>
        <v>0</v>
      </c>
      <c r="C12" s="156">
        <f>'SO 11892'!M23</f>
        <v>0</v>
      </c>
      <c r="D12" s="156">
        <f>'SO 11892'!I23</f>
        <v>0</v>
      </c>
      <c r="E12" s="157">
        <f>'SO 11892'!P23</f>
        <v>56.14</v>
      </c>
      <c r="F12" s="157">
        <f>'SO 11892'!S23</f>
        <v>0</v>
      </c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x14ac:dyDescent="0.25">
      <c r="A13" s="155" t="s">
        <v>80</v>
      </c>
      <c r="B13" s="156">
        <f>'SO 11892'!L27</f>
        <v>0</v>
      </c>
      <c r="C13" s="156">
        <f>'SO 11892'!M27</f>
        <v>0</v>
      </c>
      <c r="D13" s="156">
        <f>'SO 11892'!I27</f>
        <v>0</v>
      </c>
      <c r="E13" s="157">
        <f>'SO 11892'!P27</f>
        <v>2.29</v>
      </c>
      <c r="F13" s="157">
        <f>'SO 11892'!S27</f>
        <v>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x14ac:dyDescent="0.25">
      <c r="A14" s="155" t="s">
        <v>81</v>
      </c>
      <c r="B14" s="156">
        <f>'SO 11892'!L39</f>
        <v>0</v>
      </c>
      <c r="C14" s="156">
        <f>'SO 11892'!M39</f>
        <v>0</v>
      </c>
      <c r="D14" s="156">
        <f>'SO 11892'!I39</f>
        <v>0</v>
      </c>
      <c r="E14" s="157">
        <f>'SO 11892'!P39</f>
        <v>45.42</v>
      </c>
      <c r="F14" s="157">
        <f>'SO 11892'!S39</f>
        <v>0</v>
      </c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x14ac:dyDescent="0.25">
      <c r="A15" s="155" t="s">
        <v>82</v>
      </c>
      <c r="B15" s="156">
        <f>'SO 11892'!L43</f>
        <v>0</v>
      </c>
      <c r="C15" s="156">
        <f>'SO 11892'!M43</f>
        <v>0</v>
      </c>
      <c r="D15" s="156">
        <f>'SO 11892'!I43</f>
        <v>0</v>
      </c>
      <c r="E15" s="157">
        <f>'SO 11892'!P43</f>
        <v>0</v>
      </c>
      <c r="F15" s="157">
        <f>'SO 11892'!S43</f>
        <v>0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x14ac:dyDescent="0.25">
      <c r="A16" s="2" t="s">
        <v>75</v>
      </c>
      <c r="B16" s="158">
        <f>'SO 11892'!L45</f>
        <v>0</v>
      </c>
      <c r="C16" s="158">
        <f>'SO 11892'!M45</f>
        <v>0</v>
      </c>
      <c r="D16" s="158">
        <f>'SO 11892'!I45</f>
        <v>0</v>
      </c>
      <c r="E16" s="159">
        <f>'SO 11892'!P45</f>
        <v>103.85</v>
      </c>
      <c r="F16" s="159">
        <f>'SO 11892'!S45</f>
        <v>97.29</v>
      </c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x14ac:dyDescent="0.25">
      <c r="A17" s="1"/>
      <c r="B17" s="148"/>
      <c r="C17" s="148"/>
      <c r="D17" s="148"/>
      <c r="E17" s="147"/>
      <c r="F17" s="147"/>
    </row>
    <row r="18" spans="1:26" x14ac:dyDescent="0.25">
      <c r="A18" s="2" t="s">
        <v>83</v>
      </c>
      <c r="B18" s="158">
        <f>'SO 11892'!L46</f>
        <v>0</v>
      </c>
      <c r="C18" s="158">
        <f>'SO 11892'!M46</f>
        <v>0</v>
      </c>
      <c r="D18" s="158">
        <f>'SO 11892'!I46</f>
        <v>0</v>
      </c>
      <c r="E18" s="159">
        <f>'SO 11892'!P46</f>
        <v>103.85</v>
      </c>
      <c r="F18" s="159">
        <f>'SO 11892'!S46</f>
        <v>97.29</v>
      </c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48"/>
      <c r="C19" s="148"/>
      <c r="D19" s="148"/>
      <c r="E19" s="147"/>
      <c r="F19" s="147"/>
    </row>
    <row r="20" spans="1:26" x14ac:dyDescent="0.25">
      <c r="A20" s="1"/>
      <c r="B20" s="148"/>
      <c r="C20" s="148"/>
      <c r="D20" s="148"/>
      <c r="E20" s="147"/>
      <c r="F20" s="147"/>
    </row>
    <row r="21" spans="1:26" x14ac:dyDescent="0.25">
      <c r="A21" s="1"/>
      <c r="B21" s="148"/>
      <c r="C21" s="148"/>
      <c r="D21" s="148"/>
      <c r="E21" s="147"/>
      <c r="F21" s="147"/>
    </row>
    <row r="22" spans="1:26" x14ac:dyDescent="0.25">
      <c r="A22" s="1"/>
      <c r="B22" s="148"/>
      <c r="C22" s="148"/>
      <c r="D22" s="148"/>
      <c r="E22" s="147"/>
      <c r="F22" s="147"/>
    </row>
    <row r="23" spans="1:26" x14ac:dyDescent="0.25">
      <c r="A23" s="1"/>
      <c r="B23" s="148"/>
      <c r="C23" s="148"/>
      <c r="D23" s="148"/>
      <c r="E23" s="147"/>
      <c r="F23" s="147"/>
    </row>
    <row r="24" spans="1:26" x14ac:dyDescent="0.25">
      <c r="A24" s="1"/>
      <c r="B24" s="148"/>
      <c r="C24" s="148"/>
      <c r="D24" s="148"/>
      <c r="E24" s="147"/>
      <c r="F24" s="147"/>
    </row>
    <row r="25" spans="1:26" x14ac:dyDescent="0.25">
      <c r="A25" s="1"/>
      <c r="B25" s="148"/>
      <c r="C25" s="148"/>
      <c r="D25" s="148"/>
      <c r="E25" s="147"/>
      <c r="F25" s="147"/>
    </row>
    <row r="26" spans="1:26" x14ac:dyDescent="0.25">
      <c r="A26" s="1"/>
      <c r="B26" s="148"/>
      <c r="C26" s="148"/>
      <c r="D26" s="148"/>
      <c r="E26" s="147"/>
      <c r="F26" s="147"/>
    </row>
    <row r="27" spans="1:26" x14ac:dyDescent="0.25">
      <c r="A27" s="1"/>
      <c r="B27" s="148"/>
      <c r="C27" s="148"/>
      <c r="D27" s="148"/>
      <c r="E27" s="147"/>
      <c r="F27" s="147"/>
    </row>
    <row r="28" spans="1:26" x14ac:dyDescent="0.25">
      <c r="A28" s="1"/>
      <c r="B28" s="148"/>
      <c r="C28" s="148"/>
      <c r="D28" s="148"/>
      <c r="E28" s="147"/>
      <c r="F28" s="147"/>
    </row>
    <row r="29" spans="1:26" x14ac:dyDescent="0.25">
      <c r="A29" s="1"/>
      <c r="B29" s="148"/>
      <c r="C29" s="148"/>
      <c r="D29" s="148"/>
      <c r="E29" s="147"/>
      <c r="F29" s="147"/>
    </row>
    <row r="30" spans="1:26" x14ac:dyDescent="0.25">
      <c r="A30" s="1"/>
      <c r="B30" s="148"/>
      <c r="C30" s="148"/>
      <c r="D30" s="148"/>
      <c r="E30" s="147"/>
      <c r="F30" s="147"/>
    </row>
    <row r="31" spans="1:26" x14ac:dyDescent="0.25">
      <c r="A31" s="1"/>
      <c r="B31" s="148"/>
      <c r="C31" s="148"/>
      <c r="D31" s="148"/>
      <c r="E31" s="147"/>
      <c r="F31" s="147"/>
    </row>
    <row r="32" spans="1:26" x14ac:dyDescent="0.25">
      <c r="A32" s="1"/>
      <c r="B32" s="148"/>
      <c r="C32" s="148"/>
      <c r="D32" s="148"/>
      <c r="E32" s="147"/>
      <c r="F32" s="147"/>
    </row>
    <row r="33" spans="1:6" x14ac:dyDescent="0.25">
      <c r="A33" s="1"/>
      <c r="B33" s="148"/>
      <c r="C33" s="148"/>
      <c r="D33" s="148"/>
      <c r="E33" s="147"/>
      <c r="F33" s="147"/>
    </row>
    <row r="34" spans="1:6" x14ac:dyDescent="0.25">
      <c r="A34" s="1"/>
      <c r="B34" s="148"/>
      <c r="C34" s="148"/>
      <c r="D34" s="148"/>
      <c r="E34" s="147"/>
      <c r="F34" s="147"/>
    </row>
    <row r="35" spans="1:6" x14ac:dyDescent="0.25">
      <c r="A35" s="1"/>
      <c r="B35" s="148"/>
      <c r="C35" s="148"/>
      <c r="D35" s="148"/>
      <c r="E35" s="147"/>
      <c r="F35" s="147"/>
    </row>
    <row r="36" spans="1:6" x14ac:dyDescent="0.25">
      <c r="A36" s="1"/>
      <c r="B36" s="148"/>
      <c r="C36" s="148"/>
      <c r="D36" s="148"/>
      <c r="E36" s="147"/>
      <c r="F36" s="147"/>
    </row>
    <row r="37" spans="1:6" x14ac:dyDescent="0.25">
      <c r="A37" s="1"/>
      <c r="B37" s="148"/>
      <c r="C37" s="148"/>
      <c r="D37" s="148"/>
      <c r="E37" s="147"/>
      <c r="F37" s="147"/>
    </row>
    <row r="38" spans="1:6" x14ac:dyDescent="0.25">
      <c r="A38" s="1"/>
      <c r="B38" s="148"/>
      <c r="C38" s="148"/>
      <c r="D38" s="148"/>
      <c r="E38" s="147"/>
      <c r="F38" s="147"/>
    </row>
    <row r="39" spans="1:6" x14ac:dyDescent="0.25">
      <c r="A39" s="1"/>
      <c r="B39" s="148"/>
      <c r="C39" s="148"/>
      <c r="D39" s="148"/>
      <c r="E39" s="147"/>
      <c r="F39" s="147"/>
    </row>
    <row r="40" spans="1:6" x14ac:dyDescent="0.25">
      <c r="A40" s="1"/>
      <c r="B40" s="148"/>
      <c r="C40" s="148"/>
      <c r="D40" s="148"/>
      <c r="E40" s="147"/>
      <c r="F40" s="147"/>
    </row>
    <row r="41" spans="1:6" x14ac:dyDescent="0.25">
      <c r="A41" s="1"/>
      <c r="B41" s="148"/>
      <c r="C41" s="148"/>
      <c r="D41" s="148"/>
      <c r="E41" s="147"/>
      <c r="F41" s="147"/>
    </row>
    <row r="42" spans="1:6" x14ac:dyDescent="0.25">
      <c r="A42" s="1"/>
      <c r="B42" s="148"/>
      <c r="C42" s="148"/>
      <c r="D42" s="148"/>
      <c r="E42" s="147"/>
      <c r="F42" s="147"/>
    </row>
    <row r="43" spans="1:6" x14ac:dyDescent="0.25">
      <c r="A43" s="1"/>
      <c r="B43" s="148"/>
      <c r="C43" s="148"/>
      <c r="D43" s="148"/>
      <c r="E43" s="147"/>
      <c r="F43" s="147"/>
    </row>
    <row r="44" spans="1:6" x14ac:dyDescent="0.25">
      <c r="A44" s="1"/>
      <c r="B44" s="148"/>
      <c r="C44" s="148"/>
      <c r="D44" s="148"/>
      <c r="E44" s="147"/>
      <c r="F44" s="147"/>
    </row>
    <row r="45" spans="1:6" x14ac:dyDescent="0.25">
      <c r="A45" s="1"/>
      <c r="B45" s="148"/>
      <c r="C45" s="148"/>
      <c r="D45" s="148"/>
      <c r="E45" s="147"/>
      <c r="F45" s="147"/>
    </row>
    <row r="46" spans="1:6" x14ac:dyDescent="0.25">
      <c r="A46" s="1"/>
      <c r="B46" s="148"/>
      <c r="C46" s="148"/>
      <c r="D46" s="148"/>
      <c r="E46" s="147"/>
      <c r="F46" s="147"/>
    </row>
    <row r="47" spans="1:6" x14ac:dyDescent="0.25">
      <c r="A47" s="1"/>
      <c r="B47" s="148"/>
      <c r="C47" s="148"/>
      <c r="D47" s="148"/>
      <c r="E47" s="147"/>
      <c r="F47" s="147"/>
    </row>
    <row r="48" spans="1:6" x14ac:dyDescent="0.25">
      <c r="A48" s="1"/>
      <c r="B48" s="148"/>
      <c r="C48" s="148"/>
      <c r="D48" s="148"/>
      <c r="E48" s="147"/>
      <c r="F48" s="147"/>
    </row>
    <row r="49" spans="1:6" x14ac:dyDescent="0.25">
      <c r="A49" s="1"/>
      <c r="B49" s="148"/>
      <c r="C49" s="148"/>
      <c r="D49" s="148"/>
      <c r="E49" s="147"/>
      <c r="F49" s="147"/>
    </row>
    <row r="50" spans="1:6" x14ac:dyDescent="0.25">
      <c r="A50" s="1"/>
      <c r="B50" s="148"/>
      <c r="C50" s="148"/>
      <c r="D50" s="148"/>
      <c r="E50" s="147"/>
      <c r="F50" s="147"/>
    </row>
    <row r="51" spans="1:6" x14ac:dyDescent="0.25">
      <c r="A51" s="1"/>
      <c r="B51" s="148"/>
      <c r="C51" s="148"/>
      <c r="D51" s="148"/>
      <c r="E51" s="147"/>
      <c r="F51" s="147"/>
    </row>
    <row r="52" spans="1:6" x14ac:dyDescent="0.25">
      <c r="A52" s="1"/>
      <c r="B52" s="148"/>
      <c r="C52" s="148"/>
      <c r="D52" s="148"/>
      <c r="E52" s="147"/>
      <c r="F52" s="147"/>
    </row>
    <row r="53" spans="1:6" x14ac:dyDescent="0.25">
      <c r="A53" s="1"/>
      <c r="B53" s="148"/>
      <c r="C53" s="148"/>
      <c r="D53" s="148"/>
      <c r="E53" s="147"/>
      <c r="F53" s="147"/>
    </row>
    <row r="54" spans="1:6" x14ac:dyDescent="0.25">
      <c r="A54" s="1"/>
      <c r="B54" s="148"/>
      <c r="C54" s="148"/>
      <c r="D54" s="148"/>
      <c r="E54" s="147"/>
      <c r="F54" s="147"/>
    </row>
    <row r="55" spans="1:6" x14ac:dyDescent="0.25">
      <c r="A55" s="1"/>
      <c r="B55" s="148"/>
      <c r="C55" s="148"/>
      <c r="D55" s="148"/>
      <c r="E55" s="147"/>
      <c r="F55" s="147"/>
    </row>
    <row r="56" spans="1:6" x14ac:dyDescent="0.25">
      <c r="A56" s="1"/>
      <c r="B56" s="148"/>
      <c r="C56" s="148"/>
      <c r="D56" s="148"/>
      <c r="E56" s="147"/>
      <c r="F56" s="147"/>
    </row>
    <row r="57" spans="1:6" x14ac:dyDescent="0.25">
      <c r="A57" s="1"/>
      <c r="B57" s="148"/>
      <c r="C57" s="148"/>
      <c r="D57" s="148"/>
      <c r="E57" s="147"/>
      <c r="F57" s="147"/>
    </row>
    <row r="58" spans="1:6" x14ac:dyDescent="0.25">
      <c r="A58" s="1"/>
      <c r="B58" s="148"/>
      <c r="C58" s="148"/>
      <c r="D58" s="148"/>
      <c r="E58" s="147"/>
      <c r="F58" s="147"/>
    </row>
    <row r="59" spans="1:6" x14ac:dyDescent="0.25">
      <c r="A59" s="1"/>
      <c r="B59" s="148"/>
      <c r="C59" s="148"/>
      <c r="D59" s="148"/>
      <c r="E59" s="147"/>
      <c r="F59" s="147"/>
    </row>
    <row r="60" spans="1:6" x14ac:dyDescent="0.25">
      <c r="A60" s="1"/>
      <c r="B60" s="148"/>
      <c r="C60" s="148"/>
      <c r="D60" s="148"/>
      <c r="E60" s="147"/>
      <c r="F60" s="147"/>
    </row>
    <row r="61" spans="1:6" x14ac:dyDescent="0.25">
      <c r="A61" s="1"/>
      <c r="B61" s="148"/>
      <c r="C61" s="148"/>
      <c r="D61" s="148"/>
      <c r="E61" s="147"/>
      <c r="F61" s="147"/>
    </row>
    <row r="62" spans="1:6" x14ac:dyDescent="0.25">
      <c r="A62" s="1"/>
      <c r="B62" s="148"/>
      <c r="C62" s="148"/>
      <c r="D62" s="148"/>
      <c r="E62" s="147"/>
      <c r="F62" s="147"/>
    </row>
    <row r="63" spans="1:6" x14ac:dyDescent="0.25">
      <c r="A63" s="1"/>
      <c r="B63" s="148"/>
      <c r="C63" s="148"/>
      <c r="D63" s="148"/>
      <c r="E63" s="147"/>
      <c r="F63" s="147"/>
    </row>
    <row r="64" spans="1:6" x14ac:dyDescent="0.25">
      <c r="A64" s="1"/>
      <c r="B64" s="148"/>
      <c r="C64" s="148"/>
      <c r="D64" s="148"/>
      <c r="E64" s="147"/>
      <c r="F64" s="147"/>
    </row>
    <row r="65" spans="1:6" x14ac:dyDescent="0.25">
      <c r="A65" s="1"/>
      <c r="B65" s="148"/>
      <c r="C65" s="148"/>
      <c r="D65" s="148"/>
      <c r="E65" s="147"/>
      <c r="F65" s="147"/>
    </row>
    <row r="66" spans="1:6" x14ac:dyDescent="0.25">
      <c r="A66" s="1"/>
      <c r="B66" s="148"/>
      <c r="C66" s="148"/>
      <c r="D66" s="148"/>
      <c r="E66" s="147"/>
      <c r="F66" s="147"/>
    </row>
    <row r="67" spans="1:6" x14ac:dyDescent="0.25">
      <c r="A67" s="1"/>
      <c r="B67" s="148"/>
      <c r="C67" s="148"/>
      <c r="D67" s="148"/>
      <c r="E67" s="147"/>
      <c r="F67" s="147"/>
    </row>
    <row r="68" spans="1:6" x14ac:dyDescent="0.25">
      <c r="A68" s="1"/>
      <c r="B68" s="148"/>
      <c r="C68" s="148"/>
      <c r="D68" s="148"/>
      <c r="E68" s="147"/>
      <c r="F68" s="147"/>
    </row>
    <row r="69" spans="1:6" x14ac:dyDescent="0.25">
      <c r="A69" s="1"/>
      <c r="B69" s="148"/>
      <c r="C69" s="148"/>
      <c r="D69" s="148"/>
      <c r="E69" s="147"/>
      <c r="F69" s="147"/>
    </row>
    <row r="70" spans="1:6" x14ac:dyDescent="0.25">
      <c r="A70" s="1"/>
      <c r="B70" s="148"/>
      <c r="C70" s="148"/>
      <c r="D70" s="148"/>
      <c r="E70" s="147"/>
      <c r="F70" s="147"/>
    </row>
    <row r="71" spans="1:6" x14ac:dyDescent="0.25">
      <c r="A71" s="1"/>
      <c r="B71" s="148"/>
      <c r="C71" s="148"/>
      <c r="D71" s="148"/>
      <c r="E71" s="147"/>
      <c r="F71" s="147"/>
    </row>
    <row r="72" spans="1:6" x14ac:dyDescent="0.25">
      <c r="A72" s="1"/>
      <c r="B72" s="148"/>
      <c r="C72" s="148"/>
      <c r="D72" s="148"/>
      <c r="E72" s="147"/>
      <c r="F72" s="147"/>
    </row>
    <row r="73" spans="1:6" x14ac:dyDescent="0.25">
      <c r="A73" s="1"/>
      <c r="B73" s="148"/>
      <c r="C73" s="148"/>
      <c r="D73" s="148"/>
      <c r="E73" s="147"/>
      <c r="F73" s="147"/>
    </row>
    <row r="74" spans="1:6" x14ac:dyDescent="0.25">
      <c r="A74" s="1"/>
      <c r="B74" s="148"/>
      <c r="C74" s="148"/>
      <c r="D74" s="148"/>
      <c r="E74" s="147"/>
      <c r="F74" s="147"/>
    </row>
    <row r="75" spans="1:6" x14ac:dyDescent="0.25">
      <c r="A75" s="1"/>
      <c r="B75" s="148"/>
      <c r="C75" s="148"/>
      <c r="D75" s="148"/>
      <c r="E75" s="147"/>
      <c r="F75" s="147"/>
    </row>
    <row r="76" spans="1:6" x14ac:dyDescent="0.25">
      <c r="A76" s="1"/>
      <c r="B76" s="148"/>
      <c r="C76" s="148"/>
      <c r="D76" s="148"/>
      <c r="E76" s="147"/>
      <c r="F76" s="147"/>
    </row>
    <row r="77" spans="1:6" x14ac:dyDescent="0.25">
      <c r="A77" s="1"/>
      <c r="B77" s="148"/>
      <c r="C77" s="148"/>
      <c r="D77" s="148"/>
      <c r="E77" s="147"/>
      <c r="F77" s="147"/>
    </row>
    <row r="78" spans="1:6" x14ac:dyDescent="0.25">
      <c r="A78" s="1"/>
      <c r="B78" s="148"/>
      <c r="C78" s="148"/>
      <c r="D78" s="148"/>
      <c r="E78" s="147"/>
      <c r="F78" s="147"/>
    </row>
    <row r="79" spans="1:6" x14ac:dyDescent="0.25">
      <c r="A79" s="1"/>
      <c r="B79" s="148"/>
      <c r="C79" s="148"/>
      <c r="D79" s="148"/>
      <c r="E79" s="147"/>
      <c r="F79" s="147"/>
    </row>
    <row r="80" spans="1:6" x14ac:dyDescent="0.25">
      <c r="A80" s="1"/>
      <c r="B80" s="148"/>
      <c r="C80" s="148"/>
      <c r="D80" s="148"/>
      <c r="E80" s="147"/>
      <c r="F80" s="147"/>
    </row>
    <row r="81" spans="1:6" x14ac:dyDescent="0.25">
      <c r="A81" s="1"/>
      <c r="B81" s="148"/>
      <c r="C81" s="148"/>
      <c r="D81" s="148"/>
      <c r="E81" s="147"/>
      <c r="F81" s="147"/>
    </row>
    <row r="82" spans="1:6" x14ac:dyDescent="0.25">
      <c r="A82" s="1"/>
      <c r="B82" s="148"/>
      <c r="C82" s="148"/>
      <c r="D82" s="148"/>
      <c r="E82" s="147"/>
      <c r="F82" s="147"/>
    </row>
    <row r="83" spans="1:6" x14ac:dyDescent="0.25">
      <c r="A83" s="1"/>
      <c r="B83" s="148"/>
      <c r="C83" s="148"/>
      <c r="D83" s="148"/>
      <c r="E83" s="147"/>
      <c r="F83" s="147"/>
    </row>
    <row r="84" spans="1:6" x14ac:dyDescent="0.25">
      <c r="A84" s="1"/>
      <c r="B84" s="148"/>
      <c r="C84" s="148"/>
      <c r="D84" s="148"/>
      <c r="E84" s="147"/>
      <c r="F84" s="147"/>
    </row>
    <row r="85" spans="1:6" x14ac:dyDescent="0.25">
      <c r="A85" s="1"/>
      <c r="B85" s="148"/>
      <c r="C85" s="148"/>
      <c r="D85" s="148"/>
      <c r="E85" s="147"/>
      <c r="F85" s="147"/>
    </row>
    <row r="86" spans="1:6" x14ac:dyDescent="0.25">
      <c r="A86" s="1"/>
      <c r="B86" s="148"/>
      <c r="C86" s="148"/>
      <c r="D86" s="148"/>
      <c r="E86" s="147"/>
      <c r="F86" s="147"/>
    </row>
    <row r="87" spans="1:6" x14ac:dyDescent="0.25">
      <c r="A87" s="1"/>
      <c r="B87" s="148"/>
      <c r="C87" s="148"/>
      <c r="D87" s="148"/>
      <c r="E87" s="147"/>
      <c r="F87" s="147"/>
    </row>
    <row r="88" spans="1:6" x14ac:dyDescent="0.25">
      <c r="A88" s="1"/>
      <c r="B88" s="148"/>
      <c r="C88" s="148"/>
      <c r="D88" s="148"/>
      <c r="E88" s="147"/>
      <c r="F88" s="147"/>
    </row>
    <row r="89" spans="1:6" x14ac:dyDescent="0.25">
      <c r="A89" s="1"/>
      <c r="B89" s="148"/>
      <c r="C89" s="148"/>
      <c r="D89" s="148"/>
      <c r="E89" s="147"/>
      <c r="F89" s="147"/>
    </row>
    <row r="90" spans="1:6" x14ac:dyDescent="0.25">
      <c r="A90" s="1"/>
      <c r="B90" s="148"/>
      <c r="C90" s="148"/>
      <c r="D90" s="148"/>
      <c r="E90" s="147"/>
      <c r="F90" s="147"/>
    </row>
    <row r="91" spans="1:6" x14ac:dyDescent="0.25">
      <c r="A91" s="1"/>
      <c r="B91" s="148"/>
      <c r="C91" s="148"/>
      <c r="D91" s="148"/>
      <c r="E91" s="147"/>
      <c r="F91" s="147"/>
    </row>
    <row r="92" spans="1:6" x14ac:dyDescent="0.25">
      <c r="A92" s="1"/>
      <c r="B92" s="148"/>
      <c r="C92" s="148"/>
      <c r="D92" s="148"/>
      <c r="E92" s="147"/>
      <c r="F92" s="147"/>
    </row>
    <row r="93" spans="1:6" x14ac:dyDescent="0.25">
      <c r="A93" s="1"/>
      <c r="B93" s="148"/>
      <c r="C93" s="148"/>
      <c r="D93" s="148"/>
      <c r="E93" s="147"/>
      <c r="F93" s="147"/>
    </row>
    <row r="94" spans="1:6" x14ac:dyDescent="0.25">
      <c r="A94" s="1"/>
      <c r="B94" s="148"/>
      <c r="C94" s="148"/>
      <c r="D94" s="148"/>
      <c r="E94" s="147"/>
      <c r="F94" s="147"/>
    </row>
    <row r="95" spans="1:6" x14ac:dyDescent="0.25">
      <c r="A95" s="1"/>
      <c r="B95" s="148"/>
      <c r="C95" s="148"/>
      <c r="D95" s="148"/>
      <c r="E95" s="147"/>
      <c r="F95" s="147"/>
    </row>
    <row r="96" spans="1:6" x14ac:dyDescent="0.25">
      <c r="A96" s="1"/>
      <c r="B96" s="148"/>
      <c r="C96" s="148"/>
      <c r="D96" s="148"/>
      <c r="E96" s="147"/>
      <c r="F96" s="147"/>
    </row>
    <row r="97" spans="1:6" x14ac:dyDescent="0.25">
      <c r="A97" s="1"/>
      <c r="B97" s="148"/>
      <c r="C97" s="148"/>
      <c r="D97" s="148"/>
      <c r="E97" s="147"/>
      <c r="F97" s="147"/>
    </row>
    <row r="98" spans="1:6" x14ac:dyDescent="0.25">
      <c r="A98" s="1"/>
      <c r="B98" s="148"/>
      <c r="C98" s="148"/>
      <c r="D98" s="148"/>
      <c r="E98" s="147"/>
      <c r="F98" s="147"/>
    </row>
    <row r="99" spans="1:6" x14ac:dyDescent="0.25">
      <c r="A99" s="1"/>
      <c r="B99" s="148"/>
      <c r="C99" s="148"/>
      <c r="D99" s="148"/>
      <c r="E99" s="147"/>
      <c r="F99" s="147"/>
    </row>
    <row r="100" spans="1:6" x14ac:dyDescent="0.25">
      <c r="A100" s="1"/>
      <c r="B100" s="148"/>
      <c r="C100" s="148"/>
      <c r="D100" s="148"/>
      <c r="E100" s="147"/>
      <c r="F100" s="147"/>
    </row>
    <row r="101" spans="1:6" x14ac:dyDescent="0.25">
      <c r="A101" s="1"/>
      <c r="B101" s="148"/>
      <c r="C101" s="148"/>
      <c r="D101" s="148"/>
      <c r="E101" s="147"/>
      <c r="F101" s="147"/>
    </row>
    <row r="102" spans="1:6" x14ac:dyDescent="0.25">
      <c r="A102" s="1"/>
      <c r="B102" s="148"/>
      <c r="C102" s="148"/>
      <c r="D102" s="148"/>
      <c r="E102" s="147"/>
      <c r="F102" s="147"/>
    </row>
    <row r="103" spans="1:6" x14ac:dyDescent="0.25">
      <c r="A103" s="1"/>
      <c r="B103" s="148"/>
      <c r="C103" s="148"/>
      <c r="D103" s="148"/>
      <c r="E103" s="147"/>
      <c r="F103" s="147"/>
    </row>
    <row r="104" spans="1:6" x14ac:dyDescent="0.25">
      <c r="A104" s="1"/>
      <c r="B104" s="148"/>
      <c r="C104" s="148"/>
      <c r="D104" s="148"/>
      <c r="E104" s="147"/>
      <c r="F104" s="147"/>
    </row>
    <row r="105" spans="1:6" x14ac:dyDescent="0.25">
      <c r="A105" s="1"/>
      <c r="B105" s="148"/>
      <c r="C105" s="148"/>
      <c r="D105" s="148"/>
      <c r="E105" s="147"/>
      <c r="F105" s="147"/>
    </row>
    <row r="106" spans="1:6" x14ac:dyDescent="0.25">
      <c r="A106" s="1"/>
      <c r="B106" s="148"/>
      <c r="C106" s="148"/>
      <c r="D106" s="148"/>
      <c r="E106" s="147"/>
      <c r="F106" s="147"/>
    </row>
    <row r="107" spans="1:6" x14ac:dyDescent="0.25">
      <c r="A107" s="1"/>
      <c r="B107" s="148"/>
      <c r="C107" s="148"/>
      <c r="D107" s="148"/>
      <c r="E107" s="147"/>
      <c r="F107" s="147"/>
    </row>
    <row r="108" spans="1:6" x14ac:dyDescent="0.25">
      <c r="A108" s="1"/>
      <c r="B108" s="148"/>
      <c r="C108" s="148"/>
      <c r="D108" s="148"/>
      <c r="E108" s="147"/>
      <c r="F108" s="147"/>
    </row>
    <row r="109" spans="1:6" x14ac:dyDescent="0.25">
      <c r="A109" s="1"/>
      <c r="B109" s="148"/>
      <c r="C109" s="148"/>
      <c r="D109" s="148"/>
      <c r="E109" s="147"/>
      <c r="F109" s="147"/>
    </row>
    <row r="110" spans="1:6" x14ac:dyDescent="0.25">
      <c r="A110" s="1"/>
      <c r="B110" s="148"/>
      <c r="C110" s="148"/>
      <c r="D110" s="148"/>
      <c r="E110" s="147"/>
      <c r="F110" s="147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printOptions horizontalCentered="1"/>
  <pageMargins left="0.7" right="0.7" top="0.75" bottom="0.75" header="0.3" footer="0.3"/>
  <pageSetup paperSize="9" scale="95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workbookViewId="0">
      <pane ySplit="8" topLeftCell="A23" activePane="bottomLeft" state="frozen"/>
      <selection pane="bottomLeft" activeCell="G10" sqref="G10:I47"/>
    </sheetView>
  </sheetViews>
  <sheetFormatPr defaultRowHeight="15" x14ac:dyDescent="0.25"/>
  <cols>
    <col min="1" max="1" width="4.7109375" hidden="1" customWidth="1"/>
    <col min="2" max="2" width="6.7109375" customWidth="1"/>
    <col min="3" max="3" width="10.7109375" customWidth="1"/>
    <col min="4" max="4" width="44.7109375" customWidth="1"/>
    <col min="5" max="5" width="5.7109375" customWidth="1"/>
    <col min="6" max="6" width="9.7109375" customWidth="1"/>
    <col min="7" max="7" width="11.7109375" customWidth="1"/>
    <col min="8" max="8" width="9.7109375" hidden="1" customWidth="1"/>
    <col min="9" max="9" width="11.7109375" customWidth="1"/>
    <col min="10" max="15" width="0" hidden="1" customWidth="1"/>
    <col min="16" max="16" width="7.7109375" customWidth="1"/>
    <col min="17" max="18" width="0" hidden="1" customWidth="1"/>
    <col min="19" max="19" width="7.7109375" customWidth="1"/>
    <col min="20" max="26" width="0" hidden="1" customWidth="1"/>
  </cols>
  <sheetData>
    <row r="1" spans="1:26" x14ac:dyDescent="0.25">
      <c r="A1" s="3"/>
      <c r="B1" s="5" t="s">
        <v>33</v>
      </c>
      <c r="C1" s="3"/>
      <c r="D1" s="3"/>
      <c r="E1" s="5" t="s">
        <v>30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S1" s="3"/>
      <c r="W1">
        <v>30.126000000000001</v>
      </c>
    </row>
    <row r="2" spans="1:26" x14ac:dyDescent="0.25">
      <c r="A2" s="3"/>
      <c r="B2" s="5" t="s">
        <v>37</v>
      </c>
      <c r="C2" s="3"/>
      <c r="D2" s="3"/>
      <c r="E2" s="5" t="s">
        <v>28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</row>
    <row r="3" spans="1:26" x14ac:dyDescent="0.25">
      <c r="A3" s="3"/>
      <c r="B3" s="5" t="s">
        <v>36</v>
      </c>
      <c r="C3" s="3"/>
      <c r="D3" s="3"/>
      <c r="E3" s="5" t="s">
        <v>73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S3" s="3"/>
    </row>
    <row r="4" spans="1:26" x14ac:dyDescent="0.25">
      <c r="A4" s="3"/>
      <c r="B4" s="5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</row>
    <row r="5" spans="1:26" x14ac:dyDescent="0.25">
      <c r="A5" s="3"/>
      <c r="B5" s="5" t="s">
        <v>459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</row>
    <row r="7" spans="1:26" x14ac:dyDescent="0.25">
      <c r="A7" s="12"/>
      <c r="B7" s="13" t="s">
        <v>74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</row>
    <row r="8" spans="1:26" ht="15.75" x14ac:dyDescent="0.25">
      <c r="A8" s="163" t="s">
        <v>84</v>
      </c>
      <c r="B8" s="163" t="s">
        <v>85</v>
      </c>
      <c r="C8" s="163" t="s">
        <v>86</v>
      </c>
      <c r="D8" s="163" t="s">
        <v>87</v>
      </c>
      <c r="E8" s="163" t="s">
        <v>88</v>
      </c>
      <c r="F8" s="163" t="s">
        <v>89</v>
      </c>
      <c r="G8" s="163" t="s">
        <v>90</v>
      </c>
      <c r="H8" s="163" t="s">
        <v>65</v>
      </c>
      <c r="I8" s="163" t="s">
        <v>91</v>
      </c>
      <c r="J8" s="163"/>
      <c r="K8" s="163"/>
      <c r="L8" s="163"/>
      <c r="M8" s="163"/>
      <c r="N8" s="163"/>
      <c r="O8" s="163"/>
      <c r="P8" s="163" t="s">
        <v>92</v>
      </c>
      <c r="Q8" s="160"/>
      <c r="R8" s="160"/>
      <c r="S8" s="163" t="s">
        <v>93</v>
      </c>
      <c r="T8" s="161"/>
      <c r="U8" s="161"/>
      <c r="V8" s="161"/>
      <c r="W8" s="161"/>
      <c r="X8" s="161"/>
      <c r="Y8" s="161"/>
      <c r="Z8" s="161"/>
    </row>
    <row r="9" spans="1:26" x14ac:dyDescent="0.25">
      <c r="A9" s="149"/>
      <c r="B9" s="149"/>
      <c r="C9" s="164"/>
      <c r="D9" s="153" t="s">
        <v>75</v>
      </c>
      <c r="E9" s="149"/>
      <c r="F9" s="165"/>
      <c r="G9" s="150"/>
      <c r="H9" s="150"/>
      <c r="I9" s="150"/>
      <c r="J9" s="149"/>
      <c r="K9" s="149"/>
      <c r="L9" s="149"/>
      <c r="M9" s="149"/>
      <c r="N9" s="149"/>
      <c r="O9" s="149"/>
      <c r="P9" s="149"/>
      <c r="Q9" s="152"/>
      <c r="R9" s="152"/>
      <c r="S9" s="149"/>
      <c r="T9" s="152"/>
      <c r="U9" s="152"/>
      <c r="V9" s="152"/>
      <c r="W9" s="152"/>
      <c r="X9" s="152"/>
      <c r="Y9" s="152"/>
      <c r="Z9" s="152"/>
    </row>
    <row r="10" spans="1:26" x14ac:dyDescent="0.25">
      <c r="A10" s="155"/>
      <c r="B10" s="155"/>
      <c r="C10" s="155"/>
      <c r="D10" s="155" t="s">
        <v>76</v>
      </c>
      <c r="E10" s="155"/>
      <c r="F10" s="166"/>
      <c r="G10" s="156"/>
      <c r="H10" s="156"/>
      <c r="I10" s="156"/>
      <c r="J10" s="155"/>
      <c r="K10" s="155"/>
      <c r="L10" s="155"/>
      <c r="M10" s="155"/>
      <c r="N10" s="155"/>
      <c r="O10" s="155"/>
      <c r="P10" s="155"/>
      <c r="Q10" s="152"/>
      <c r="R10" s="152"/>
      <c r="S10" s="155"/>
      <c r="T10" s="152"/>
      <c r="U10" s="152"/>
      <c r="V10" s="152"/>
      <c r="W10" s="152"/>
      <c r="X10" s="152"/>
      <c r="Y10" s="152"/>
      <c r="Z10" s="152"/>
    </row>
    <row r="11" spans="1:26" ht="24.95" customHeight="1" x14ac:dyDescent="0.25">
      <c r="A11" s="170"/>
      <c r="B11" s="167" t="s">
        <v>94</v>
      </c>
      <c r="C11" s="171" t="s">
        <v>252</v>
      </c>
      <c r="D11" s="167" t="s">
        <v>253</v>
      </c>
      <c r="E11" s="167" t="s">
        <v>97</v>
      </c>
      <c r="F11" s="168">
        <v>537.5</v>
      </c>
      <c r="G11" s="169"/>
      <c r="H11" s="169"/>
      <c r="I11" s="169"/>
      <c r="J11" s="167">
        <f t="shared" ref="J11:J17" si="0">ROUND(F11*(N11),2)</f>
        <v>526.75</v>
      </c>
      <c r="K11" s="1">
        <f t="shared" ref="K11:K17" si="1">ROUND(F11*(O11),2)</f>
        <v>0</v>
      </c>
      <c r="L11" s="1">
        <f t="shared" ref="L11:L17" si="2">ROUND(F11*(G11),2)</f>
        <v>0</v>
      </c>
      <c r="M11" s="1"/>
      <c r="N11" s="1">
        <v>0.98</v>
      </c>
      <c r="O11" s="1"/>
      <c r="P11" s="166"/>
      <c r="Q11" s="172"/>
      <c r="R11" s="172"/>
      <c r="S11" s="166">
        <f>ROUND(F11*(X11),3)</f>
        <v>97.287999999999997</v>
      </c>
      <c r="X11">
        <v>0.18099999999999999</v>
      </c>
      <c r="Z11">
        <v>0</v>
      </c>
    </row>
    <row r="12" spans="1:26" ht="24.95" customHeight="1" x14ac:dyDescent="0.25">
      <c r="A12" s="170"/>
      <c r="B12" s="167" t="s">
        <v>94</v>
      </c>
      <c r="C12" s="171" t="s">
        <v>104</v>
      </c>
      <c r="D12" s="167" t="s">
        <v>105</v>
      </c>
      <c r="E12" s="167" t="s">
        <v>106</v>
      </c>
      <c r="F12" s="168">
        <v>430</v>
      </c>
      <c r="G12" s="169"/>
      <c r="H12" s="169"/>
      <c r="I12" s="169"/>
      <c r="J12" s="167">
        <f t="shared" si="0"/>
        <v>387</v>
      </c>
      <c r="K12" s="1">
        <f t="shared" si="1"/>
        <v>0</v>
      </c>
      <c r="L12" s="1">
        <f t="shared" si="2"/>
        <v>0</v>
      </c>
      <c r="M12" s="1"/>
      <c r="N12" s="1">
        <v>0.9</v>
      </c>
      <c r="O12" s="1"/>
      <c r="P12" s="166"/>
      <c r="Q12" s="172"/>
      <c r="R12" s="172"/>
      <c r="S12" s="166"/>
      <c r="Z12">
        <v>0</v>
      </c>
    </row>
    <row r="13" spans="1:26" ht="24.95" customHeight="1" x14ac:dyDescent="0.25">
      <c r="A13" s="170"/>
      <c r="B13" s="167" t="s">
        <v>107</v>
      </c>
      <c r="C13" s="171" t="s">
        <v>355</v>
      </c>
      <c r="D13" s="167" t="s">
        <v>356</v>
      </c>
      <c r="E13" s="167" t="s">
        <v>110</v>
      </c>
      <c r="F13" s="168">
        <v>34.4</v>
      </c>
      <c r="G13" s="169"/>
      <c r="H13" s="169"/>
      <c r="I13" s="169"/>
      <c r="J13" s="167">
        <f t="shared" si="0"/>
        <v>1437.92</v>
      </c>
      <c r="K13" s="1">
        <f t="shared" si="1"/>
        <v>0</v>
      </c>
      <c r="L13" s="1">
        <f t="shared" si="2"/>
        <v>0</v>
      </c>
      <c r="M13" s="1"/>
      <c r="N13" s="1">
        <v>41.8</v>
      </c>
      <c r="O13" s="1"/>
      <c r="P13" s="166"/>
      <c r="Q13" s="172"/>
      <c r="R13" s="172"/>
      <c r="S13" s="166"/>
      <c r="Z13">
        <v>0</v>
      </c>
    </row>
    <row r="14" spans="1:26" ht="24.95" customHeight="1" x14ac:dyDescent="0.25">
      <c r="A14" s="170"/>
      <c r="B14" s="167" t="s">
        <v>107</v>
      </c>
      <c r="C14" s="171" t="s">
        <v>357</v>
      </c>
      <c r="D14" s="167" t="s">
        <v>358</v>
      </c>
      <c r="E14" s="167" t="s">
        <v>110</v>
      </c>
      <c r="F14" s="168">
        <v>15.049999999999997</v>
      </c>
      <c r="G14" s="169"/>
      <c r="H14" s="169"/>
      <c r="I14" s="169"/>
      <c r="J14" s="167">
        <f t="shared" si="0"/>
        <v>51.62</v>
      </c>
      <c r="K14" s="1">
        <f t="shared" si="1"/>
        <v>0</v>
      </c>
      <c r="L14" s="1">
        <f t="shared" si="2"/>
        <v>0</v>
      </c>
      <c r="M14" s="1"/>
      <c r="N14" s="1">
        <v>3.43</v>
      </c>
      <c r="O14" s="1"/>
      <c r="P14" s="166"/>
      <c r="Q14" s="172"/>
      <c r="R14" s="172"/>
      <c r="S14" s="166"/>
      <c r="Z14">
        <v>0</v>
      </c>
    </row>
    <row r="15" spans="1:26" ht="24.95" customHeight="1" x14ac:dyDescent="0.25">
      <c r="A15" s="170"/>
      <c r="B15" s="167" t="s">
        <v>107</v>
      </c>
      <c r="C15" s="171" t="s">
        <v>359</v>
      </c>
      <c r="D15" s="167" t="s">
        <v>360</v>
      </c>
      <c r="E15" s="167" t="s">
        <v>110</v>
      </c>
      <c r="F15" s="168">
        <v>15.05</v>
      </c>
      <c r="G15" s="169"/>
      <c r="H15" s="169"/>
      <c r="I15" s="169"/>
      <c r="J15" s="167">
        <f t="shared" si="0"/>
        <v>11.29</v>
      </c>
      <c r="K15" s="1">
        <f t="shared" si="1"/>
        <v>0</v>
      </c>
      <c r="L15" s="1">
        <f t="shared" si="2"/>
        <v>0</v>
      </c>
      <c r="M15" s="1"/>
      <c r="N15" s="1">
        <v>0.75</v>
      </c>
      <c r="O15" s="1"/>
      <c r="P15" s="166"/>
      <c r="Q15" s="172"/>
      <c r="R15" s="172"/>
      <c r="S15" s="166"/>
      <c r="Z15">
        <v>0</v>
      </c>
    </row>
    <row r="16" spans="1:26" ht="24.95" customHeight="1" x14ac:dyDescent="0.25">
      <c r="A16" s="170"/>
      <c r="B16" s="167" t="s">
        <v>129</v>
      </c>
      <c r="C16" s="171" t="s">
        <v>361</v>
      </c>
      <c r="D16" s="167" t="s">
        <v>362</v>
      </c>
      <c r="E16" s="167" t="s">
        <v>97</v>
      </c>
      <c r="F16" s="168">
        <v>86</v>
      </c>
      <c r="G16" s="169"/>
      <c r="H16" s="169"/>
      <c r="I16" s="169"/>
      <c r="J16" s="167">
        <f t="shared" si="0"/>
        <v>207.26</v>
      </c>
      <c r="K16" s="1">
        <f t="shared" si="1"/>
        <v>0</v>
      </c>
      <c r="L16" s="1">
        <f t="shared" si="2"/>
        <v>0</v>
      </c>
      <c r="M16" s="1"/>
      <c r="N16" s="1">
        <v>2.41</v>
      </c>
      <c r="O16" s="1"/>
      <c r="P16" s="166"/>
      <c r="Q16" s="172"/>
      <c r="R16" s="172"/>
      <c r="S16" s="166"/>
      <c r="Z16">
        <v>0</v>
      </c>
    </row>
    <row r="17" spans="1:26" ht="24.95" customHeight="1" x14ac:dyDescent="0.25">
      <c r="A17" s="170"/>
      <c r="B17" s="167" t="s">
        <v>107</v>
      </c>
      <c r="C17" s="171" t="s">
        <v>363</v>
      </c>
      <c r="D17" s="167" t="s">
        <v>364</v>
      </c>
      <c r="E17" s="167" t="s">
        <v>110</v>
      </c>
      <c r="F17" s="168">
        <v>19.349999999999998</v>
      </c>
      <c r="G17" s="169"/>
      <c r="H17" s="169"/>
      <c r="I17" s="169"/>
      <c r="J17" s="167">
        <f t="shared" si="0"/>
        <v>48.96</v>
      </c>
      <c r="K17" s="1">
        <f t="shared" si="1"/>
        <v>0</v>
      </c>
      <c r="L17" s="1">
        <f t="shared" si="2"/>
        <v>0</v>
      </c>
      <c r="M17" s="1"/>
      <c r="N17" s="1">
        <v>2.5300000000000002</v>
      </c>
      <c r="O17" s="1"/>
      <c r="P17" s="166"/>
      <c r="Q17" s="172"/>
      <c r="R17" s="172"/>
      <c r="S17" s="166"/>
      <c r="Z17">
        <v>0</v>
      </c>
    </row>
    <row r="18" spans="1:26" x14ac:dyDescent="0.25">
      <c r="A18" s="155"/>
      <c r="B18" s="155"/>
      <c r="C18" s="155"/>
      <c r="D18" s="155" t="s">
        <v>76</v>
      </c>
      <c r="E18" s="155"/>
      <c r="F18" s="166"/>
      <c r="G18" s="158"/>
      <c r="H18" s="158"/>
      <c r="I18" s="158"/>
      <c r="J18" s="155"/>
      <c r="K18" s="155"/>
      <c r="L18" s="155">
        <f>ROUND((SUM(L10:L17))/1,2)</f>
        <v>0</v>
      </c>
      <c r="M18" s="155">
        <f>ROUND((SUM(M10:M17))/1,2)</f>
        <v>0</v>
      </c>
      <c r="N18" s="155"/>
      <c r="O18" s="155"/>
      <c r="P18" s="173">
        <f>ROUND((SUM(P10:P17))/1,2)</f>
        <v>0</v>
      </c>
      <c r="Q18" s="152"/>
      <c r="R18" s="152"/>
      <c r="S18" s="173">
        <f>ROUND((SUM(S10:S17))/1,2)</f>
        <v>97.29</v>
      </c>
      <c r="T18" s="152"/>
      <c r="U18" s="152"/>
      <c r="V18" s="152"/>
      <c r="W18" s="152"/>
      <c r="X18" s="152"/>
      <c r="Y18" s="152"/>
      <c r="Z18" s="152"/>
    </row>
    <row r="19" spans="1:26" x14ac:dyDescent="0.25">
      <c r="A19" s="1"/>
      <c r="B19" s="1"/>
      <c r="C19" s="1"/>
      <c r="D19" s="1"/>
      <c r="E19" s="1"/>
      <c r="F19" s="162"/>
      <c r="G19" s="148"/>
      <c r="H19" s="148"/>
      <c r="I19" s="148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5"/>
      <c r="B20" s="155"/>
      <c r="C20" s="155"/>
      <c r="D20" s="155" t="s">
        <v>78</v>
      </c>
      <c r="E20" s="155"/>
      <c r="F20" s="166"/>
      <c r="G20" s="156"/>
      <c r="H20" s="156"/>
      <c r="I20" s="156"/>
      <c r="J20" s="155"/>
      <c r="K20" s="155"/>
      <c r="L20" s="155"/>
      <c r="M20" s="155"/>
      <c r="N20" s="155"/>
      <c r="O20" s="155"/>
      <c r="P20" s="155"/>
      <c r="Q20" s="152"/>
      <c r="R20" s="152"/>
      <c r="S20" s="155"/>
      <c r="T20" s="152"/>
      <c r="U20" s="152"/>
      <c r="V20" s="152"/>
      <c r="W20" s="152"/>
      <c r="X20" s="152"/>
      <c r="Y20" s="152"/>
      <c r="Z20" s="152"/>
    </row>
    <row r="21" spans="1:26" ht="24.95" customHeight="1" x14ac:dyDescent="0.25">
      <c r="A21" s="170"/>
      <c r="B21" s="167" t="s">
        <v>150</v>
      </c>
      <c r="C21" s="171" t="s">
        <v>367</v>
      </c>
      <c r="D21" s="167" t="s">
        <v>368</v>
      </c>
      <c r="E21" s="167" t="s">
        <v>97</v>
      </c>
      <c r="F21" s="168">
        <v>537.5</v>
      </c>
      <c r="G21" s="169"/>
      <c r="H21" s="169"/>
      <c r="I21" s="169"/>
      <c r="J21" s="167">
        <f>ROUND(F21*(N21),2)</f>
        <v>118.25</v>
      </c>
      <c r="K21" s="1">
        <f>ROUND(F21*(O21),2)</f>
        <v>0</v>
      </c>
      <c r="L21" s="1">
        <f>ROUND(F21*(G21),2)</f>
        <v>0</v>
      </c>
      <c r="M21" s="1"/>
      <c r="N21" s="1">
        <v>0.22</v>
      </c>
      <c r="O21" s="1"/>
      <c r="P21" s="166">
        <f>ROUND(F21*(R21),3)</f>
        <v>0.38200000000000001</v>
      </c>
      <c r="Q21" s="172"/>
      <c r="R21" s="172">
        <v>7.1000000000000002E-4</v>
      </c>
      <c r="S21" s="166"/>
      <c r="Z21">
        <v>0</v>
      </c>
    </row>
    <row r="22" spans="1:26" ht="24.95" customHeight="1" x14ac:dyDescent="0.25">
      <c r="A22" s="170"/>
      <c r="B22" s="167" t="s">
        <v>150</v>
      </c>
      <c r="C22" s="171" t="s">
        <v>371</v>
      </c>
      <c r="D22" s="167" t="s">
        <v>372</v>
      </c>
      <c r="E22" s="167" t="s">
        <v>97</v>
      </c>
      <c r="F22" s="168">
        <v>537.5</v>
      </c>
      <c r="G22" s="169"/>
      <c r="H22" s="169"/>
      <c r="I22" s="169"/>
      <c r="J22" s="167">
        <f>ROUND(F22*(N22),2)</f>
        <v>3036.88</v>
      </c>
      <c r="K22" s="1">
        <f>ROUND(F22*(O22),2)</f>
        <v>0</v>
      </c>
      <c r="L22" s="1">
        <f>ROUND(F22*(G22),2)</f>
        <v>0</v>
      </c>
      <c r="M22" s="1"/>
      <c r="N22" s="1">
        <v>5.65</v>
      </c>
      <c r="O22" s="1"/>
      <c r="P22" s="166">
        <f>ROUND(F22*(R22),3)</f>
        <v>55.76</v>
      </c>
      <c r="Q22" s="172"/>
      <c r="R22" s="172">
        <v>0.10374</v>
      </c>
      <c r="S22" s="166"/>
      <c r="Z22">
        <v>0</v>
      </c>
    </row>
    <row r="23" spans="1:26" x14ac:dyDescent="0.25">
      <c r="A23" s="155"/>
      <c r="B23" s="155"/>
      <c r="C23" s="155"/>
      <c r="D23" s="155" t="s">
        <v>78</v>
      </c>
      <c r="E23" s="155"/>
      <c r="F23" s="166"/>
      <c r="G23" s="158"/>
      <c r="H23" s="158"/>
      <c r="I23" s="158"/>
      <c r="J23" s="155"/>
      <c r="K23" s="155"/>
      <c r="L23" s="155">
        <f>ROUND((SUM(L20:L22))/1,2)</f>
        <v>0</v>
      </c>
      <c r="M23" s="155">
        <f>ROUND((SUM(M20:M22))/1,2)</f>
        <v>0</v>
      </c>
      <c r="N23" s="155"/>
      <c r="O23" s="155"/>
      <c r="P23" s="173">
        <f>ROUND((SUM(P20:P22))/1,2)</f>
        <v>56.14</v>
      </c>
      <c r="Q23" s="152"/>
      <c r="R23" s="152"/>
      <c r="S23" s="173">
        <f>ROUND((SUM(S20:S22))/1,2)</f>
        <v>0</v>
      </c>
      <c r="T23" s="152"/>
      <c r="U23" s="152"/>
      <c r="V23" s="152"/>
      <c r="W23" s="152"/>
      <c r="X23" s="152"/>
      <c r="Y23" s="152"/>
      <c r="Z23" s="152"/>
    </row>
    <row r="24" spans="1:26" x14ac:dyDescent="0.25">
      <c r="A24" s="1"/>
      <c r="B24" s="1"/>
      <c r="C24" s="1"/>
      <c r="D24" s="1"/>
      <c r="E24" s="1"/>
      <c r="F24" s="162"/>
      <c r="G24" s="148"/>
      <c r="H24" s="148"/>
      <c r="I24" s="148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5"/>
      <c r="B25" s="155"/>
      <c r="C25" s="155"/>
      <c r="D25" s="155" t="s">
        <v>80</v>
      </c>
      <c r="E25" s="155"/>
      <c r="F25" s="166"/>
      <c r="G25" s="156"/>
      <c r="H25" s="156"/>
      <c r="I25" s="156"/>
      <c r="J25" s="155"/>
      <c r="K25" s="155"/>
      <c r="L25" s="155"/>
      <c r="M25" s="155"/>
      <c r="N25" s="155"/>
      <c r="O25" s="155"/>
      <c r="P25" s="155"/>
      <c r="Q25" s="152"/>
      <c r="R25" s="152"/>
      <c r="S25" s="155"/>
      <c r="T25" s="152"/>
      <c r="U25" s="152"/>
      <c r="V25" s="152"/>
      <c r="W25" s="152"/>
      <c r="X25" s="152"/>
      <c r="Y25" s="152"/>
      <c r="Z25" s="152"/>
    </row>
    <row r="26" spans="1:26" ht="24.95" customHeight="1" x14ac:dyDescent="0.25">
      <c r="A26" s="170"/>
      <c r="B26" s="167" t="s">
        <v>191</v>
      </c>
      <c r="C26" s="171" t="s">
        <v>373</v>
      </c>
      <c r="D26" s="167" t="s">
        <v>374</v>
      </c>
      <c r="E26" s="167" t="s">
        <v>194</v>
      </c>
      <c r="F26" s="168">
        <v>5</v>
      </c>
      <c r="G26" s="169"/>
      <c r="H26" s="169"/>
      <c r="I26" s="169"/>
      <c r="J26" s="167">
        <f>ROUND(F26*(N26),2)</f>
        <v>274.85000000000002</v>
      </c>
      <c r="K26" s="1">
        <f>ROUND(F26*(O26),2)</f>
        <v>0</v>
      </c>
      <c r="L26" s="1">
        <f>ROUND(F26*(G26),2)</f>
        <v>0</v>
      </c>
      <c r="M26" s="1"/>
      <c r="N26" s="1">
        <v>54.97</v>
      </c>
      <c r="O26" s="1"/>
      <c r="P26" s="166">
        <f>ROUND(F26*(R26),3)</f>
        <v>2.2919999999999998</v>
      </c>
      <c r="Q26" s="172"/>
      <c r="R26" s="172">
        <v>0.45837129999999998</v>
      </c>
      <c r="S26" s="166"/>
      <c r="Z26">
        <v>0</v>
      </c>
    </row>
    <row r="27" spans="1:26" x14ac:dyDescent="0.25">
      <c r="A27" s="155"/>
      <c r="B27" s="155"/>
      <c r="C27" s="155"/>
      <c r="D27" s="155" t="s">
        <v>80</v>
      </c>
      <c r="E27" s="155"/>
      <c r="F27" s="166"/>
      <c r="G27" s="158"/>
      <c r="H27" s="158"/>
      <c r="I27" s="158"/>
      <c r="J27" s="155"/>
      <c r="K27" s="155"/>
      <c r="L27" s="155">
        <f>ROUND((SUM(L25:L26))/1,2)</f>
        <v>0</v>
      </c>
      <c r="M27" s="155">
        <f>ROUND((SUM(M25:M26))/1,2)</f>
        <v>0</v>
      </c>
      <c r="N27" s="155"/>
      <c r="O27" s="155"/>
      <c r="P27" s="173">
        <f>ROUND((SUM(P25:P26))/1,2)</f>
        <v>2.29</v>
      </c>
      <c r="Q27" s="152"/>
      <c r="R27" s="152"/>
      <c r="S27" s="173">
        <f>ROUND((SUM(S25:S26))/1,2)</f>
        <v>0</v>
      </c>
      <c r="T27" s="152"/>
      <c r="U27" s="152"/>
      <c r="V27" s="152"/>
      <c r="W27" s="152"/>
      <c r="X27" s="152"/>
      <c r="Y27" s="152"/>
      <c r="Z27" s="152"/>
    </row>
    <row r="28" spans="1:26" x14ac:dyDescent="0.25">
      <c r="A28" s="1"/>
      <c r="B28" s="1"/>
      <c r="C28" s="1"/>
      <c r="D28" s="1"/>
      <c r="E28" s="1"/>
      <c r="F28" s="162"/>
      <c r="G28" s="148"/>
      <c r="H28" s="148"/>
      <c r="I28" s="148"/>
      <c r="J28" s="1"/>
      <c r="K28" s="1"/>
      <c r="L28" s="1"/>
      <c r="M28" s="1"/>
      <c r="N28" s="1"/>
      <c r="O28" s="1"/>
      <c r="P28" s="1"/>
      <c r="S28" s="1"/>
    </row>
    <row r="29" spans="1:26" x14ac:dyDescent="0.25">
      <c r="A29" s="155"/>
      <c r="B29" s="155"/>
      <c r="C29" s="155"/>
      <c r="D29" s="155" t="s">
        <v>81</v>
      </c>
      <c r="E29" s="155"/>
      <c r="F29" s="166"/>
      <c r="G29" s="156"/>
      <c r="H29" s="156"/>
      <c r="I29" s="156"/>
      <c r="J29" s="155"/>
      <c r="K29" s="155"/>
      <c r="L29" s="155"/>
      <c r="M29" s="155"/>
      <c r="N29" s="155"/>
      <c r="O29" s="155"/>
      <c r="P29" s="155"/>
      <c r="Q29" s="152"/>
      <c r="R29" s="152"/>
      <c r="S29" s="155"/>
      <c r="T29" s="152"/>
      <c r="U29" s="152"/>
      <c r="V29" s="152"/>
      <c r="W29" s="152"/>
      <c r="X29" s="152"/>
      <c r="Y29" s="152"/>
      <c r="Z29" s="152"/>
    </row>
    <row r="30" spans="1:26" ht="24.95" customHeight="1" x14ac:dyDescent="0.25">
      <c r="A30" s="170"/>
      <c r="B30" s="167" t="s">
        <v>107</v>
      </c>
      <c r="C30" s="171" t="s">
        <v>375</v>
      </c>
      <c r="D30" s="167" t="s">
        <v>376</v>
      </c>
      <c r="E30" s="167" t="s">
        <v>239</v>
      </c>
      <c r="F30" s="168">
        <v>97.287499999999994</v>
      </c>
      <c r="G30" s="169"/>
      <c r="H30" s="169"/>
      <c r="I30" s="169"/>
      <c r="J30" s="167">
        <f t="shared" ref="J30:J38" si="3">ROUND(F30*(N30),2)</f>
        <v>3990.73</v>
      </c>
      <c r="K30" s="1">
        <f t="shared" ref="K30:K38" si="4">ROUND(F30*(O30),2)</f>
        <v>0</v>
      </c>
      <c r="L30" s="1">
        <f t="shared" ref="L30:L35" si="5">ROUND(F30*(G30),2)</f>
        <v>0</v>
      </c>
      <c r="M30" s="1"/>
      <c r="N30" s="1">
        <v>41.02</v>
      </c>
      <c r="O30" s="1"/>
      <c r="P30" s="166"/>
      <c r="Q30" s="172"/>
      <c r="R30" s="172"/>
      <c r="S30" s="166"/>
      <c r="Z30">
        <v>0</v>
      </c>
    </row>
    <row r="31" spans="1:26" ht="24.95" customHeight="1" x14ac:dyDescent="0.25">
      <c r="A31" s="170"/>
      <c r="B31" s="167" t="s">
        <v>94</v>
      </c>
      <c r="C31" s="171" t="s">
        <v>377</v>
      </c>
      <c r="D31" s="167" t="s">
        <v>378</v>
      </c>
      <c r="E31" s="167" t="s">
        <v>239</v>
      </c>
      <c r="F31" s="168">
        <v>114.48700000000001</v>
      </c>
      <c r="G31" s="169"/>
      <c r="H31" s="169"/>
      <c r="I31" s="169"/>
      <c r="J31" s="167">
        <f t="shared" si="3"/>
        <v>1790.58</v>
      </c>
      <c r="K31" s="1">
        <f t="shared" si="4"/>
        <v>0</v>
      </c>
      <c r="L31" s="1">
        <f t="shared" si="5"/>
        <v>0</v>
      </c>
      <c r="M31" s="1"/>
      <c r="N31" s="1">
        <v>15.64</v>
      </c>
      <c r="O31" s="1"/>
      <c r="P31" s="166"/>
      <c r="Q31" s="172"/>
      <c r="R31" s="172"/>
      <c r="S31" s="166"/>
      <c r="Z31">
        <v>0</v>
      </c>
    </row>
    <row r="32" spans="1:26" ht="24.95" customHeight="1" x14ac:dyDescent="0.25">
      <c r="A32" s="170"/>
      <c r="B32" s="167" t="s">
        <v>379</v>
      </c>
      <c r="C32" s="171" t="s">
        <v>380</v>
      </c>
      <c r="D32" s="167" t="s">
        <v>381</v>
      </c>
      <c r="E32" s="167" t="s">
        <v>239</v>
      </c>
      <c r="F32" s="168">
        <v>1373.8440000000001</v>
      </c>
      <c r="G32" s="169"/>
      <c r="H32" s="169"/>
      <c r="I32" s="169"/>
      <c r="J32" s="167">
        <f t="shared" si="3"/>
        <v>206.08</v>
      </c>
      <c r="K32" s="1">
        <f t="shared" si="4"/>
        <v>0</v>
      </c>
      <c r="L32" s="1">
        <f t="shared" si="5"/>
        <v>0</v>
      </c>
      <c r="M32" s="1"/>
      <c r="N32" s="1">
        <v>0.15</v>
      </c>
      <c r="O32" s="1"/>
      <c r="P32" s="166"/>
      <c r="Q32" s="172"/>
      <c r="R32" s="172"/>
      <c r="S32" s="166"/>
      <c r="Z32">
        <v>0</v>
      </c>
    </row>
    <row r="33" spans="1:26" ht="24.95" customHeight="1" x14ac:dyDescent="0.25">
      <c r="A33" s="170"/>
      <c r="B33" s="167" t="s">
        <v>379</v>
      </c>
      <c r="C33" s="171" t="s">
        <v>382</v>
      </c>
      <c r="D33" s="167" t="s">
        <v>383</v>
      </c>
      <c r="E33" s="167" t="s">
        <v>239</v>
      </c>
      <c r="F33" s="168">
        <v>114.48699999999999</v>
      </c>
      <c r="G33" s="169"/>
      <c r="H33" s="169"/>
      <c r="I33" s="169"/>
      <c r="J33" s="167">
        <f t="shared" si="3"/>
        <v>340.03</v>
      </c>
      <c r="K33" s="1">
        <f t="shared" si="4"/>
        <v>0</v>
      </c>
      <c r="L33" s="1">
        <f t="shared" si="5"/>
        <v>0</v>
      </c>
      <c r="M33" s="1"/>
      <c r="N33" s="1">
        <v>2.9699999999999998</v>
      </c>
      <c r="O33" s="1"/>
      <c r="P33" s="166"/>
      <c r="Q33" s="172"/>
      <c r="R33" s="172"/>
      <c r="S33" s="166"/>
      <c r="Z33">
        <v>0</v>
      </c>
    </row>
    <row r="34" spans="1:26" ht="24.95" customHeight="1" x14ac:dyDescent="0.25">
      <c r="A34" s="170"/>
      <c r="B34" s="167" t="s">
        <v>107</v>
      </c>
      <c r="C34" s="171" t="s">
        <v>384</v>
      </c>
      <c r="D34" s="167" t="s">
        <v>385</v>
      </c>
      <c r="E34" s="167" t="s">
        <v>239</v>
      </c>
      <c r="F34" s="168">
        <v>17.2</v>
      </c>
      <c r="G34" s="169"/>
      <c r="H34" s="169"/>
      <c r="I34" s="169"/>
      <c r="J34" s="167">
        <f t="shared" si="3"/>
        <v>195.91</v>
      </c>
      <c r="K34" s="1">
        <f t="shared" si="4"/>
        <v>0</v>
      </c>
      <c r="L34" s="1">
        <f t="shared" si="5"/>
        <v>0</v>
      </c>
      <c r="M34" s="1"/>
      <c r="N34" s="1">
        <v>11.39</v>
      </c>
      <c r="O34" s="1"/>
      <c r="P34" s="166"/>
      <c r="Q34" s="172"/>
      <c r="R34" s="172"/>
      <c r="S34" s="166"/>
      <c r="Z34">
        <v>0</v>
      </c>
    </row>
    <row r="35" spans="1:26" ht="24.95" customHeight="1" x14ac:dyDescent="0.25">
      <c r="A35" s="170"/>
      <c r="B35" s="167" t="s">
        <v>150</v>
      </c>
      <c r="C35" s="171" t="s">
        <v>224</v>
      </c>
      <c r="D35" s="167" t="s">
        <v>225</v>
      </c>
      <c r="E35" s="167" t="s">
        <v>106</v>
      </c>
      <c r="F35" s="168">
        <v>430</v>
      </c>
      <c r="G35" s="169"/>
      <c r="H35" s="169"/>
      <c r="I35" s="169"/>
      <c r="J35" s="167">
        <f t="shared" si="3"/>
        <v>1548</v>
      </c>
      <c r="K35" s="1">
        <f t="shared" si="4"/>
        <v>0</v>
      </c>
      <c r="L35" s="1">
        <f t="shared" si="5"/>
        <v>0</v>
      </c>
      <c r="M35" s="1"/>
      <c r="N35" s="1">
        <v>3.6</v>
      </c>
      <c r="O35" s="1"/>
      <c r="P35" s="166">
        <f>ROUND(F35*(R35),3)</f>
        <v>45.415999999999997</v>
      </c>
      <c r="Q35" s="172"/>
      <c r="R35" s="172">
        <v>0.1056194639</v>
      </c>
      <c r="S35" s="166"/>
      <c r="Z35">
        <v>0</v>
      </c>
    </row>
    <row r="36" spans="1:26" ht="24.95" customHeight="1" x14ac:dyDescent="0.25">
      <c r="A36" s="170"/>
      <c r="B36" s="167" t="s">
        <v>389</v>
      </c>
      <c r="C36" s="171" t="s">
        <v>390</v>
      </c>
      <c r="D36" s="167" t="s">
        <v>391</v>
      </c>
      <c r="E36" s="167" t="s">
        <v>392</v>
      </c>
      <c r="F36" s="168">
        <v>434.3</v>
      </c>
      <c r="G36" s="169"/>
      <c r="H36" s="169"/>
      <c r="I36" s="169"/>
      <c r="J36" s="167">
        <f t="shared" si="3"/>
        <v>1037.98</v>
      </c>
      <c r="K36" s="1">
        <f t="shared" si="4"/>
        <v>0</v>
      </c>
      <c r="L36" s="1"/>
      <c r="M36" s="1">
        <f>ROUND(F36*(H36),2)</f>
        <v>0</v>
      </c>
      <c r="N36" s="1">
        <v>2.39</v>
      </c>
      <c r="O36" s="1"/>
      <c r="P36" s="166"/>
      <c r="Q36" s="172"/>
      <c r="R36" s="172"/>
      <c r="S36" s="166"/>
      <c r="Z36">
        <v>0</v>
      </c>
    </row>
    <row r="37" spans="1:26" ht="24.95" customHeight="1" x14ac:dyDescent="0.25">
      <c r="A37" s="170"/>
      <c r="B37" s="167" t="s">
        <v>94</v>
      </c>
      <c r="C37" s="171" t="s">
        <v>348</v>
      </c>
      <c r="D37" s="167" t="s">
        <v>349</v>
      </c>
      <c r="E37" s="167" t="s">
        <v>106</v>
      </c>
      <c r="F37" s="168">
        <v>5</v>
      </c>
      <c r="G37" s="169"/>
      <c r="H37" s="169"/>
      <c r="I37" s="169"/>
      <c r="J37" s="167">
        <f t="shared" si="3"/>
        <v>26.55</v>
      </c>
      <c r="K37" s="1">
        <f t="shared" si="4"/>
        <v>0</v>
      </c>
      <c r="L37" s="1">
        <f>ROUND(F37*(G37),2)</f>
        <v>0</v>
      </c>
      <c r="M37" s="1"/>
      <c r="N37" s="1">
        <v>5.31</v>
      </c>
      <c r="O37" s="1"/>
      <c r="P37" s="166">
        <f>ROUND(F37*(R37),3)</f>
        <v>0</v>
      </c>
      <c r="Q37" s="172"/>
      <c r="R37" s="172">
        <v>3.3599999999999997E-5</v>
      </c>
      <c r="S37" s="166"/>
      <c r="Z37">
        <v>0</v>
      </c>
    </row>
    <row r="38" spans="1:26" ht="24.95" customHeight="1" x14ac:dyDescent="0.25">
      <c r="A38" s="170"/>
      <c r="B38" s="167" t="s">
        <v>191</v>
      </c>
      <c r="C38" s="171" t="s">
        <v>393</v>
      </c>
      <c r="D38" s="167" t="s">
        <v>394</v>
      </c>
      <c r="E38" s="167" t="s">
        <v>97</v>
      </c>
      <c r="F38" s="168">
        <v>537.5</v>
      </c>
      <c r="G38" s="169"/>
      <c r="H38" s="169"/>
      <c r="I38" s="169"/>
      <c r="J38" s="167">
        <f t="shared" si="3"/>
        <v>10.75</v>
      </c>
      <c r="K38" s="1">
        <f t="shared" si="4"/>
        <v>0</v>
      </c>
      <c r="L38" s="1">
        <f>ROUND(F38*(G38),2)</f>
        <v>0</v>
      </c>
      <c r="M38" s="1"/>
      <c r="N38" s="1">
        <v>0.02</v>
      </c>
      <c r="O38" s="1"/>
      <c r="P38" s="166"/>
      <c r="Q38" s="172"/>
      <c r="R38" s="172"/>
      <c r="S38" s="166"/>
      <c r="Z38">
        <v>0</v>
      </c>
    </row>
    <row r="39" spans="1:26" x14ac:dyDescent="0.25">
      <c r="A39" s="155"/>
      <c r="B39" s="155"/>
      <c r="C39" s="155"/>
      <c r="D39" s="155" t="s">
        <v>81</v>
      </c>
      <c r="E39" s="155"/>
      <c r="F39" s="166"/>
      <c r="G39" s="158"/>
      <c r="H39" s="158"/>
      <c r="I39" s="158"/>
      <c r="J39" s="155"/>
      <c r="K39" s="155"/>
      <c r="L39" s="155">
        <f>ROUND((SUM(L29:L38))/1,2)</f>
        <v>0</v>
      </c>
      <c r="M39" s="155">
        <f>ROUND((SUM(M29:M38))/1,2)</f>
        <v>0</v>
      </c>
      <c r="N39" s="155"/>
      <c r="O39" s="155"/>
      <c r="P39" s="173">
        <f>ROUND((SUM(P29:P38))/1,2)</f>
        <v>45.42</v>
      </c>
      <c r="Q39" s="152"/>
      <c r="R39" s="152"/>
      <c r="S39" s="173">
        <f>ROUND((SUM(S29:S38))/1,2)</f>
        <v>0</v>
      </c>
      <c r="T39" s="152"/>
      <c r="U39" s="152"/>
      <c r="V39" s="152"/>
      <c r="W39" s="152"/>
      <c r="X39" s="152"/>
      <c r="Y39" s="152"/>
      <c r="Z39" s="152"/>
    </row>
    <row r="40" spans="1:26" x14ac:dyDescent="0.25">
      <c r="A40" s="1"/>
      <c r="B40" s="1"/>
      <c r="C40" s="1"/>
      <c r="D40" s="1"/>
      <c r="E40" s="1"/>
      <c r="F40" s="162"/>
      <c r="G40" s="148"/>
      <c r="H40" s="148"/>
      <c r="I40" s="148"/>
      <c r="J40" s="1"/>
      <c r="K40" s="1"/>
      <c r="L40" s="1"/>
      <c r="M40" s="1"/>
      <c r="N40" s="1"/>
      <c r="O40" s="1"/>
      <c r="P40" s="1"/>
      <c r="S40" s="1"/>
    </row>
    <row r="41" spans="1:26" x14ac:dyDescent="0.25">
      <c r="A41" s="155"/>
      <c r="B41" s="155"/>
      <c r="C41" s="155"/>
      <c r="D41" s="155" t="s">
        <v>82</v>
      </c>
      <c r="E41" s="155"/>
      <c r="F41" s="166"/>
      <c r="G41" s="156"/>
      <c r="H41" s="156"/>
      <c r="I41" s="156"/>
      <c r="J41" s="155"/>
      <c r="K41" s="155"/>
      <c r="L41" s="155"/>
      <c r="M41" s="155"/>
      <c r="N41" s="155"/>
      <c r="O41" s="155"/>
      <c r="P41" s="155"/>
      <c r="Q41" s="152"/>
      <c r="R41" s="152"/>
      <c r="S41" s="155"/>
      <c r="T41" s="152"/>
      <c r="U41" s="152"/>
      <c r="V41" s="152"/>
      <c r="W41" s="152"/>
      <c r="X41" s="152"/>
      <c r="Y41" s="152"/>
      <c r="Z41" s="152"/>
    </row>
    <row r="42" spans="1:26" ht="24.95" customHeight="1" x14ac:dyDescent="0.25">
      <c r="A42" s="170"/>
      <c r="B42" s="167" t="s">
        <v>191</v>
      </c>
      <c r="C42" s="171" t="s">
        <v>397</v>
      </c>
      <c r="D42" s="167" t="s">
        <v>398</v>
      </c>
      <c r="E42" s="167" t="s">
        <v>239</v>
      </c>
      <c r="F42" s="168">
        <v>103.850268977</v>
      </c>
      <c r="G42" s="169"/>
      <c r="H42" s="169"/>
      <c r="I42" s="169"/>
      <c r="J42" s="167">
        <f>ROUND(F42*(N42),2)</f>
        <v>81</v>
      </c>
      <c r="K42" s="1">
        <f>ROUND(F42*(O42),2)</f>
        <v>0</v>
      </c>
      <c r="L42" s="1">
        <f>ROUND(F42*(G42),2)</f>
        <v>0</v>
      </c>
      <c r="M42" s="1"/>
      <c r="N42" s="1">
        <v>0.78</v>
      </c>
      <c r="O42" s="1"/>
      <c r="P42" s="166"/>
      <c r="Q42" s="172"/>
      <c r="R42" s="172"/>
      <c r="S42" s="166"/>
      <c r="Z42">
        <v>0</v>
      </c>
    </row>
    <row r="43" spans="1:26" x14ac:dyDescent="0.25">
      <c r="A43" s="155"/>
      <c r="B43" s="155"/>
      <c r="C43" s="155"/>
      <c r="D43" s="155" t="s">
        <v>82</v>
      </c>
      <c r="E43" s="155"/>
      <c r="F43" s="166"/>
      <c r="G43" s="158"/>
      <c r="H43" s="158"/>
      <c r="I43" s="158"/>
      <c r="J43" s="155"/>
      <c r="K43" s="155"/>
      <c r="L43" s="155">
        <f>ROUND((SUM(L41:L42))/1,2)</f>
        <v>0</v>
      </c>
      <c r="M43" s="155">
        <f>ROUND((SUM(M41:M42))/1,2)</f>
        <v>0</v>
      </c>
      <c r="N43" s="155"/>
      <c r="O43" s="155"/>
      <c r="P43" s="173">
        <f>ROUND((SUM(P41:P42))/1,2)</f>
        <v>0</v>
      </c>
      <c r="S43" s="166">
        <f>ROUND((SUM(S41:S42))/1,2)</f>
        <v>0</v>
      </c>
    </row>
    <row r="44" spans="1:26" x14ac:dyDescent="0.25">
      <c r="A44" s="1"/>
      <c r="B44" s="1"/>
      <c r="C44" s="1"/>
      <c r="D44" s="1"/>
      <c r="E44" s="1"/>
      <c r="F44" s="162"/>
      <c r="G44" s="148"/>
      <c r="H44" s="148"/>
      <c r="I44" s="148"/>
      <c r="J44" s="1"/>
      <c r="K44" s="1"/>
      <c r="L44" s="1"/>
      <c r="M44" s="1"/>
      <c r="N44" s="1"/>
      <c r="O44" s="1"/>
      <c r="P44" s="1"/>
      <c r="S44" s="1"/>
    </row>
    <row r="45" spans="1:26" x14ac:dyDescent="0.25">
      <c r="A45" s="155"/>
      <c r="B45" s="155"/>
      <c r="C45" s="155"/>
      <c r="D45" s="2" t="s">
        <v>75</v>
      </c>
      <c r="E45" s="155"/>
      <c r="F45" s="166"/>
      <c r="G45" s="158"/>
      <c r="H45" s="158"/>
      <c r="I45" s="158"/>
      <c r="J45" s="155"/>
      <c r="K45" s="155"/>
      <c r="L45" s="155">
        <f>ROUND((SUM(L9:L44))/2,2)</f>
        <v>0</v>
      </c>
      <c r="M45" s="155">
        <f>ROUND((SUM(M9:M44))/2,2)</f>
        <v>0</v>
      </c>
      <c r="N45" s="155"/>
      <c r="O45" s="155"/>
      <c r="P45" s="173">
        <f>ROUND((SUM(P9:P44))/2,2)</f>
        <v>103.85</v>
      </c>
      <c r="S45" s="173">
        <f>ROUND((SUM(S9:S44))/2,2)</f>
        <v>97.29</v>
      </c>
    </row>
    <row r="46" spans="1:26" x14ac:dyDescent="0.25">
      <c r="A46" s="174"/>
      <c r="B46" s="174" t="s">
        <v>24</v>
      </c>
      <c r="C46" s="174"/>
      <c r="D46" s="174"/>
      <c r="E46" s="174"/>
      <c r="F46" s="175" t="s">
        <v>83</v>
      </c>
      <c r="G46" s="176"/>
      <c r="H46" s="176"/>
      <c r="I46" s="176"/>
      <c r="J46" s="174"/>
      <c r="K46" s="174">
        <f>ROUND((SUM(K9:K45)),2)</f>
        <v>0</v>
      </c>
      <c r="L46" s="174">
        <f>ROUND((SUM(L9:L45))/3,2)</f>
        <v>0</v>
      </c>
      <c r="M46" s="174">
        <f>ROUND((SUM(M9:M45))/3,2)</f>
        <v>0</v>
      </c>
      <c r="N46" s="174"/>
      <c r="O46" s="174"/>
      <c r="P46" s="194">
        <f>ROUND((SUM(P9:P45))/3,2)</f>
        <v>103.85</v>
      </c>
      <c r="Q46" s="152"/>
      <c r="R46" s="152"/>
      <c r="S46" s="194">
        <f>ROUND((SUM(S9:S45))/3,2)</f>
        <v>97.29</v>
      </c>
      <c r="Z46">
        <f>(SUM(Z9:Z45))</f>
        <v>0</v>
      </c>
    </row>
  </sheetData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Oprava komunikácií a chodníkov na území mesta Vranov nad Topľou / 12 - Oprava chodníka pri SOU, ul. Bernolákova</oddHeader>
    <oddFooter>&amp;RStrana &amp;P z &amp;N    &amp;L&amp;7Spracované systémom Systematic®pyramida.wsn, tel.: 051 77 10 585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41</vt:i4>
      </vt:variant>
      <vt:variant>
        <vt:lpstr>Pomenované rozsahy</vt:lpstr>
      </vt:variant>
      <vt:variant>
        <vt:i4>26</vt:i4>
      </vt:variant>
    </vt:vector>
  </HeadingPairs>
  <TitlesOfParts>
    <vt:vector size="67" baseType="lpstr">
      <vt:lpstr>Rekapitulácia</vt:lpstr>
      <vt:lpstr>Krycí list stavby</vt:lpstr>
      <vt:lpstr>Kryci_list 11652</vt:lpstr>
      <vt:lpstr>Rekap 11652</vt:lpstr>
      <vt:lpstr>SO 11652</vt:lpstr>
      <vt:lpstr>Kryci_list 11812</vt:lpstr>
      <vt:lpstr>Rekap 11812</vt:lpstr>
      <vt:lpstr>SO 11812</vt:lpstr>
      <vt:lpstr>Kryci_list 11841</vt:lpstr>
      <vt:lpstr>Rekap 11841</vt:lpstr>
      <vt:lpstr>SO 11841</vt:lpstr>
      <vt:lpstr>Kryci_list 11843</vt:lpstr>
      <vt:lpstr>Rekap 11843</vt:lpstr>
      <vt:lpstr>SO 11843</vt:lpstr>
      <vt:lpstr>Kryci_list 11845</vt:lpstr>
      <vt:lpstr>Rekap 11845</vt:lpstr>
      <vt:lpstr>SO 11845</vt:lpstr>
      <vt:lpstr>Kryci_list 11847</vt:lpstr>
      <vt:lpstr>Rekap 11847</vt:lpstr>
      <vt:lpstr>SO 11847</vt:lpstr>
      <vt:lpstr>Kryci_list 11849</vt:lpstr>
      <vt:lpstr>Rekap 11849</vt:lpstr>
      <vt:lpstr>SO 11849</vt:lpstr>
      <vt:lpstr>Kryci_list 11851</vt:lpstr>
      <vt:lpstr>Rekap 11851</vt:lpstr>
      <vt:lpstr>SO 11851</vt:lpstr>
      <vt:lpstr>Kryci_list 11853</vt:lpstr>
      <vt:lpstr>Rekap 11853</vt:lpstr>
      <vt:lpstr>SO 11853</vt:lpstr>
      <vt:lpstr>Kryci_list 11855</vt:lpstr>
      <vt:lpstr>Rekap 11855</vt:lpstr>
      <vt:lpstr>SO 11855</vt:lpstr>
      <vt:lpstr>Kryci_list 11857</vt:lpstr>
      <vt:lpstr>Rekap 11857</vt:lpstr>
      <vt:lpstr>SO 11857</vt:lpstr>
      <vt:lpstr>Kryci_list 11859</vt:lpstr>
      <vt:lpstr>Rekap 11859</vt:lpstr>
      <vt:lpstr>SO 11859</vt:lpstr>
      <vt:lpstr>Kryci_list 11892</vt:lpstr>
      <vt:lpstr>Rekap 11892</vt:lpstr>
      <vt:lpstr>SO 11892</vt:lpstr>
      <vt:lpstr>'Rekap 11652'!Názvy_tlače</vt:lpstr>
      <vt:lpstr>'Rekap 11812'!Názvy_tlače</vt:lpstr>
      <vt:lpstr>'Rekap 11841'!Názvy_tlače</vt:lpstr>
      <vt:lpstr>'Rekap 11843'!Názvy_tlače</vt:lpstr>
      <vt:lpstr>'Rekap 11845'!Názvy_tlače</vt:lpstr>
      <vt:lpstr>'Rekap 11847'!Názvy_tlače</vt:lpstr>
      <vt:lpstr>'Rekap 11849'!Názvy_tlače</vt:lpstr>
      <vt:lpstr>'Rekap 11851'!Názvy_tlače</vt:lpstr>
      <vt:lpstr>'Rekap 11853'!Názvy_tlače</vt:lpstr>
      <vt:lpstr>'Rekap 11855'!Názvy_tlače</vt:lpstr>
      <vt:lpstr>'Rekap 11857'!Názvy_tlače</vt:lpstr>
      <vt:lpstr>'Rekap 11859'!Názvy_tlače</vt:lpstr>
      <vt:lpstr>'Rekap 11892'!Názvy_tlače</vt:lpstr>
      <vt:lpstr>'SO 11652'!Názvy_tlače</vt:lpstr>
      <vt:lpstr>'SO 11812'!Názvy_tlače</vt:lpstr>
      <vt:lpstr>'SO 11841'!Názvy_tlače</vt:lpstr>
      <vt:lpstr>'SO 11843'!Názvy_tlače</vt:lpstr>
      <vt:lpstr>'SO 11845'!Názvy_tlače</vt:lpstr>
      <vt:lpstr>'SO 11847'!Názvy_tlače</vt:lpstr>
      <vt:lpstr>'SO 11849'!Názvy_tlače</vt:lpstr>
      <vt:lpstr>'SO 11851'!Názvy_tlače</vt:lpstr>
      <vt:lpstr>'SO 11853'!Názvy_tlače</vt:lpstr>
      <vt:lpstr>'SO 11855'!Názvy_tlače</vt:lpstr>
      <vt:lpstr>'SO 11857'!Názvy_tlače</vt:lpstr>
      <vt:lpstr>'SO 11859'!Názvy_tlače</vt:lpstr>
      <vt:lpstr>'SO 11892'!Názvy_tlače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Halgaš</dc:creator>
  <cp:lastModifiedBy>Ján Halgaš</cp:lastModifiedBy>
  <dcterms:created xsi:type="dcterms:W3CDTF">2017-04-26T10:37:09Z</dcterms:created>
  <dcterms:modified xsi:type="dcterms:W3CDTF">2017-04-26T11:02:41Z</dcterms:modified>
</cp:coreProperties>
</file>